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2" windowWidth="15576" windowHeight="11196" activeTab="5"/>
  </bookViews>
  <sheets>
    <sheet name="פורמט" sheetId="1" r:id="rId1"/>
    <sheet name="נב&quot;מ" sheetId="4" r:id="rId2"/>
    <sheet name="הגנה''צ" sheetId="11" r:id="rId3"/>
    <sheet name="שו&quot;ט" sheetId="6" r:id="rId4"/>
    <sheet name="וולקני" sheetId="8" r:id="rId5"/>
    <sheet name="סה&quot;כ" sheetId="9" r:id="rId6"/>
  </sheets>
  <definedNames>
    <definedName name="_xlnm.Print_Area" localSheetId="2">'הגנה''''צ'!$A$1:$I$54</definedName>
    <definedName name="_xlnm.Print_Area" localSheetId="4">וולקני!$A$1:$I$54</definedName>
    <definedName name="_xlnm.Print_Area" localSheetId="1">'נב"מ'!$A$1:$I$54</definedName>
    <definedName name="_xlnm.Print_Area" localSheetId="5">'סה"כ'!$A$1:$I$54</definedName>
    <definedName name="_xlnm.Print_Area" localSheetId="0">פורמט!$A$1:$I$54</definedName>
    <definedName name="_xlnm.Print_Area" localSheetId="3">'שו"ט'!$A$1:$I$54</definedName>
    <definedName name="_xlnm.Print_Titles" localSheetId="5">'סה"כ'!$2:$2</definedName>
    <definedName name="_xlnm.Print_Titles" localSheetId="0">פורמט!$2:$2</definedName>
  </definedNames>
  <calcPr calcId="145621"/>
</workbook>
</file>

<file path=xl/calcChain.xml><?xml version="1.0" encoding="utf-8"?>
<calcChain xmlns="http://schemas.openxmlformats.org/spreadsheetml/2006/main">
  <c r="E41" i="9" l="1"/>
  <c r="E44" i="8" l="1"/>
  <c r="E44" i="6"/>
  <c r="E44" i="11"/>
  <c r="E44" i="4"/>
  <c r="E44" i="1"/>
  <c r="G52" i="6"/>
  <c r="G52" i="11"/>
  <c r="G52" i="4"/>
  <c r="G52" i="1"/>
  <c r="F40" i="9"/>
  <c r="F41" i="9"/>
  <c r="F42" i="9"/>
  <c r="F43" i="9"/>
  <c r="F39" i="9"/>
  <c r="F40" i="8"/>
  <c r="F41" i="8"/>
  <c r="F42" i="8"/>
  <c r="F43" i="8"/>
  <c r="F39" i="8"/>
  <c r="F40" i="6"/>
  <c r="F41" i="6"/>
  <c r="F42" i="6"/>
  <c r="F43" i="6"/>
  <c r="F39" i="6"/>
  <c r="F40" i="11"/>
  <c r="F41" i="11"/>
  <c r="F42" i="11"/>
  <c r="F43" i="11"/>
  <c r="F39" i="11"/>
  <c r="F40" i="4"/>
  <c r="F41" i="4"/>
  <c r="F42" i="4"/>
  <c r="F43" i="4"/>
  <c r="F39" i="4"/>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4" i="9"/>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4" i="8"/>
  <c r="F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4" i="6"/>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4" i="11"/>
  <c r="F5"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4" i="4"/>
  <c r="F49" i="9" l="1"/>
  <c r="G49" i="9" s="1"/>
  <c r="G50" i="9" s="1"/>
  <c r="G52" i="9" s="1"/>
  <c r="E40" i="9"/>
  <c r="G40" i="9" s="1"/>
  <c r="G41" i="9"/>
  <c r="E42" i="9"/>
  <c r="E43" i="9"/>
  <c r="G43" i="9" s="1"/>
  <c r="E39" i="9"/>
  <c r="G39" i="9" s="1"/>
  <c r="E5" i="9"/>
  <c r="E6" i="9"/>
  <c r="G6" i="9" s="1"/>
  <c r="E7" i="9"/>
  <c r="G7" i="9" s="1"/>
  <c r="E8" i="9"/>
  <c r="G8" i="9" s="1"/>
  <c r="E9" i="9"/>
  <c r="G9" i="9" s="1"/>
  <c r="E10" i="9"/>
  <c r="G10" i="9" s="1"/>
  <c r="E11" i="9"/>
  <c r="G11" i="9" s="1"/>
  <c r="E12" i="9"/>
  <c r="G12" i="9" s="1"/>
  <c r="E13" i="9"/>
  <c r="G13" i="9" s="1"/>
  <c r="E14" i="9"/>
  <c r="G14" i="9" s="1"/>
  <c r="E15" i="9"/>
  <c r="G15" i="9" s="1"/>
  <c r="E16" i="9"/>
  <c r="G16" i="9" s="1"/>
  <c r="E17" i="9"/>
  <c r="G17" i="9" s="1"/>
  <c r="E18" i="9"/>
  <c r="G18" i="9" s="1"/>
  <c r="E19" i="9"/>
  <c r="G19" i="9" s="1"/>
  <c r="E20" i="9"/>
  <c r="G20" i="9" s="1"/>
  <c r="E21" i="9"/>
  <c r="G21" i="9" s="1"/>
  <c r="E22" i="9"/>
  <c r="G22" i="9" s="1"/>
  <c r="E23" i="9"/>
  <c r="G23" i="9" s="1"/>
  <c r="E24" i="9"/>
  <c r="G24" i="9" s="1"/>
  <c r="E25" i="9"/>
  <c r="G25" i="9" s="1"/>
  <c r="E26" i="9"/>
  <c r="G26" i="9" s="1"/>
  <c r="E27" i="9"/>
  <c r="G27" i="9" s="1"/>
  <c r="E28" i="9"/>
  <c r="G28" i="9" s="1"/>
  <c r="E29" i="9"/>
  <c r="G29" i="9" s="1"/>
  <c r="E30" i="9"/>
  <c r="G30" i="9" s="1"/>
  <c r="E31" i="9"/>
  <c r="G31" i="9" s="1"/>
  <c r="E32" i="9"/>
  <c r="G32" i="9" s="1"/>
  <c r="E33" i="9"/>
  <c r="G33" i="9" s="1"/>
  <c r="E34" i="9"/>
  <c r="G34" i="9" s="1"/>
  <c r="E4" i="9"/>
  <c r="G4" i="9" s="1"/>
  <c r="G49" i="11"/>
  <c r="G50" i="11" s="1"/>
  <c r="G44" i="11"/>
  <c r="G43" i="11"/>
  <c r="G42" i="11"/>
  <c r="G41" i="11"/>
  <c r="G40" i="11"/>
  <c r="G39"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5" i="9"/>
  <c r="G49" i="8"/>
  <c r="G50" i="8" s="1"/>
  <c r="G52" i="8" s="1"/>
  <c r="G44" i="8"/>
  <c r="G43" i="8"/>
  <c r="G42" i="8"/>
  <c r="G41" i="8"/>
  <c r="G40" i="8"/>
  <c r="G39"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49" i="6"/>
  <c r="G50" i="6" s="1"/>
  <c r="G44" i="6"/>
  <c r="G43" i="6"/>
  <c r="G42" i="6"/>
  <c r="G41" i="6"/>
  <c r="G40" i="6"/>
  <c r="G39"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49" i="4"/>
  <c r="G50" i="4" s="1"/>
  <c r="G44" i="4"/>
  <c r="G43" i="4"/>
  <c r="G42" i="4"/>
  <c r="G41" i="4"/>
  <c r="G40" i="4"/>
  <c r="G39"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43" i="1"/>
  <c r="G44" i="1"/>
  <c r="G42" i="1"/>
  <c r="G41" i="1"/>
  <c r="G40" i="1"/>
  <c r="G25" i="1"/>
  <c r="G24" i="1"/>
  <c r="G4" i="1"/>
  <c r="G42" i="9" l="1"/>
  <c r="E44" i="9"/>
  <c r="G44" i="9" s="1"/>
  <c r="G45" i="11"/>
  <c r="G47" i="11" s="1"/>
  <c r="G53" i="11" s="1"/>
  <c r="G45" i="8"/>
  <c r="G47" i="8" s="1"/>
  <c r="G35" i="8"/>
  <c r="G37" i="8" s="1"/>
  <c r="G35" i="11"/>
  <c r="G37" i="11" s="1"/>
  <c r="G45" i="4"/>
  <c r="G47" i="4" s="1"/>
  <c r="G45" i="6"/>
  <c r="G47" i="6" s="1"/>
  <c r="G53" i="6" s="1"/>
  <c r="G35" i="6"/>
  <c r="G37" i="6" s="1"/>
  <c r="G35" i="4"/>
  <c r="G37" i="4" s="1"/>
  <c r="G35" i="9"/>
  <c r="G37" i="9" s="1"/>
  <c r="G49" i="1"/>
  <c r="G50" i="1" s="1"/>
  <c r="G45" i="9" l="1"/>
  <c r="G47" i="9" s="1"/>
  <c r="G53" i="9" s="1"/>
  <c r="G53" i="8"/>
  <c r="G53" i="4"/>
  <c r="G13" i="1"/>
  <c r="G14" i="1"/>
  <c r="G15" i="1"/>
  <c r="G16" i="1"/>
  <c r="G17" i="1"/>
  <c r="G18" i="1"/>
  <c r="G19" i="1"/>
  <c r="G20" i="1"/>
  <c r="G21" i="1"/>
  <c r="G22" i="1"/>
  <c r="G23" i="1"/>
  <c r="G26" i="1"/>
  <c r="G27" i="1"/>
  <c r="G28" i="1"/>
  <c r="G29" i="1"/>
  <c r="G30" i="1"/>
  <c r="G31" i="1"/>
  <c r="G32" i="1"/>
  <c r="G33" i="1"/>
  <c r="G34" i="1"/>
  <c r="G54" i="8" l="1"/>
  <c r="I1" i="8" s="1"/>
  <c r="G54" i="6"/>
  <c r="I1" i="6" s="1"/>
  <c r="G54" i="11"/>
  <c r="I1" i="11" s="1"/>
  <c r="G54" i="4"/>
  <c r="I1" i="4" s="1"/>
  <c r="G54" i="9"/>
  <c r="I1" i="9" s="1"/>
  <c r="G39" i="1"/>
  <c r="G8" i="1"/>
  <c r="G7" i="1"/>
  <c r="G6" i="1"/>
  <c r="G10" i="1"/>
  <c r="G11" i="1"/>
  <c r="G12" i="1"/>
  <c r="G5" i="1"/>
  <c r="G9" i="1"/>
  <c r="G35" i="1" l="1"/>
  <c r="G37" i="1" s="1"/>
  <c r="G45" i="1"/>
  <c r="G47" i="1" s="1"/>
  <c r="G53" i="1" l="1"/>
  <c r="G54" i="1" s="1"/>
  <c r="I1" i="1" s="1"/>
</calcChain>
</file>

<file path=xl/comments1.xml><?xml version="1.0" encoding="utf-8"?>
<comments xmlns="http://schemas.openxmlformats.org/spreadsheetml/2006/main">
  <authors>
    <author>אילן סבג [llan Sabag]</author>
  </authors>
  <commentList>
    <comment ref="B39" authorId="0">
      <text>
        <r>
          <rPr>
            <b/>
            <sz val="9"/>
            <color indexed="81"/>
            <rFont val="Tahoma"/>
            <family val="2"/>
          </rPr>
          <t>10 ליטר/שעה</t>
        </r>
      </text>
    </comment>
    <comment ref="B40" authorId="0">
      <text>
        <r>
          <rPr>
            <b/>
            <sz val="9"/>
            <color indexed="81"/>
            <rFont val="Tahoma"/>
            <family val="2"/>
          </rPr>
          <t>20 ליטר/שעה</t>
        </r>
      </text>
    </comment>
    <comment ref="B41" authorId="0">
      <text>
        <r>
          <rPr>
            <b/>
            <sz val="9"/>
            <color indexed="81"/>
            <rFont val="Tahoma"/>
            <family val="2"/>
          </rPr>
          <t>50 ליטר/שעה</t>
        </r>
        <r>
          <rPr>
            <sz val="9"/>
            <color indexed="81"/>
            <rFont val="Tahoma"/>
            <family val="2"/>
          </rPr>
          <t xml:space="preserve">
</t>
        </r>
      </text>
    </comment>
    <comment ref="B42" authorId="0">
      <text>
        <r>
          <rPr>
            <b/>
            <sz val="9"/>
            <color indexed="81"/>
            <rFont val="Tahoma"/>
            <family val="2"/>
          </rPr>
          <t>80 ליטר/שעה</t>
        </r>
      </text>
    </comment>
    <comment ref="B43" authorId="0">
      <text>
        <r>
          <rPr>
            <b/>
            <sz val="9"/>
            <color indexed="81"/>
            <rFont val="Tahoma"/>
            <family val="2"/>
          </rPr>
          <t>150 ליטר/שעה</t>
        </r>
      </text>
    </comment>
  </commentList>
</comments>
</file>

<file path=xl/comments2.xml><?xml version="1.0" encoding="utf-8"?>
<comments xmlns="http://schemas.openxmlformats.org/spreadsheetml/2006/main">
  <authors>
    <author>אילן סבג [llan Sabag]</author>
  </authors>
  <commentList>
    <comment ref="I1" authorId="0">
      <text>
        <r>
          <rPr>
            <b/>
            <sz val="9"/>
            <color indexed="81"/>
            <rFont val="Tahoma"/>
            <family val="2"/>
          </rPr>
          <t>אילן סבג [llan Sabag]:</t>
        </r>
        <r>
          <rPr>
            <sz val="9"/>
            <color indexed="81"/>
            <rFont val="Tahoma"/>
            <family val="2"/>
          </rPr>
          <t xml:space="preserve">
</t>
        </r>
      </text>
    </comment>
  </commentList>
</comments>
</file>

<file path=xl/sharedStrings.xml><?xml version="1.0" encoding="utf-8"?>
<sst xmlns="http://schemas.openxmlformats.org/spreadsheetml/2006/main" count="1182" uniqueCount="108">
  <si>
    <t>ספ'</t>
  </si>
  <si>
    <t>תאור</t>
  </si>
  <si>
    <t>יחידה</t>
  </si>
  <si>
    <t>כמות</t>
  </si>
  <si>
    <t>סה"כ, כולל מע"מ</t>
  </si>
  <si>
    <t>סה"כ, לפני מע"מ</t>
  </si>
  <si>
    <t>סה"כ פרק 01</t>
  </si>
  <si>
    <t>סה"כ פרק 02</t>
  </si>
  <si>
    <t>סה"כ פרק 03</t>
  </si>
  <si>
    <t>קומפלט</t>
  </si>
  <si>
    <t>עלות (₪)</t>
  </si>
  <si>
    <t>מחיר (₪)</t>
  </si>
  <si>
    <t>%</t>
  </si>
  <si>
    <t>סה"כ פרק 01, לאחר מתן הנחה</t>
  </si>
  <si>
    <t>אחוז הנחה פרק 01</t>
  </si>
  <si>
    <t>אחוז הנחה פרק 02</t>
  </si>
  <si>
    <t>סה"כ פרק 02, לאחר מתן הנחה</t>
  </si>
  <si>
    <t>סך עלות רכש</t>
  </si>
  <si>
    <t>1</t>
  </si>
  <si>
    <t>בית דגן</t>
  </si>
  <si>
    <t>מיניסטריון</t>
  </si>
  <si>
    <t>STANFORD</t>
  </si>
  <si>
    <t>דור</t>
  </si>
  <si>
    <t>בריכות</t>
  </si>
  <si>
    <t>גינוסר</t>
  </si>
  <si>
    <t>CATERPILLAR</t>
  </si>
  <si>
    <t>גילת</t>
  </si>
  <si>
    <t>משרדים</t>
  </si>
  <si>
    <t>PERKINS</t>
  </si>
  <si>
    <t>חדרה</t>
  </si>
  <si>
    <t>גלבוע</t>
  </si>
  <si>
    <t>בניין ראשי</t>
  </si>
  <si>
    <t>DAEWOO</t>
  </si>
  <si>
    <t>המכון לקרקע ומים</t>
  </si>
  <si>
    <t>בתי זכוכית</t>
  </si>
  <si>
    <t>המכון למטעים</t>
  </si>
  <si>
    <t>CUMMINS</t>
  </si>
  <si>
    <t>וירולוגיה</t>
  </si>
  <si>
    <t>הודיה</t>
  </si>
  <si>
    <t>ROLLS</t>
  </si>
  <si>
    <t>רפת</t>
  </si>
  <si>
    <t>אחסון</t>
  </si>
  <si>
    <t>ROLLS ROYCE</t>
  </si>
  <si>
    <t>אנטומולוגיה</t>
  </si>
  <si>
    <t>מרכז קהילתי</t>
  </si>
  <si>
    <t>לול</t>
  </si>
  <si>
    <t>מעבדה</t>
  </si>
  <si>
    <t>S DMO</t>
  </si>
  <si>
    <t>בנק הגנים</t>
  </si>
  <si>
    <t>רחובות</t>
  </si>
  <si>
    <t>מכון לבעלי חיים</t>
  </si>
  <si>
    <t>רפת פו"ט</t>
  </si>
  <si>
    <t>מעבדות</t>
  </si>
  <si>
    <t>CREAZZOVICENZA</t>
  </si>
  <si>
    <t>חדר קור תרכיבים</t>
  </si>
  <si>
    <t>אינטרודוקציה</t>
  </si>
  <si>
    <t>VOLVO</t>
  </si>
  <si>
    <t>מכולה</t>
  </si>
  <si>
    <t>KAMA</t>
  </si>
  <si>
    <t>VANGUARD</t>
  </si>
  <si>
    <t>JOHN DEERE</t>
  </si>
  <si>
    <t xml:space="preserve">פרק 01 - אחזקה שנתית </t>
  </si>
  <si>
    <t>נווה יער</t>
  </si>
  <si>
    <t>הנהלה ישנה</t>
  </si>
  <si>
    <t>בניין מעבדות</t>
  </si>
  <si>
    <t>פרק 02 - השכרת גנרטורים</t>
  </si>
  <si>
    <t>פירוט / הערה</t>
  </si>
  <si>
    <t>KVA 390</t>
  </si>
  <si>
    <t>390 KVA</t>
  </si>
  <si>
    <t>300 KVA</t>
  </si>
  <si>
    <t>83 KVA</t>
  </si>
  <si>
    <t>70 KVA</t>
  </si>
  <si>
    <t>250 KVA</t>
  </si>
  <si>
    <t>440 KVA</t>
  </si>
  <si>
    <t>650 KVA</t>
  </si>
  <si>
    <t>312 KVA</t>
  </si>
  <si>
    <t>175 KVA</t>
  </si>
  <si>
    <t>115 KVA</t>
  </si>
  <si>
    <t>40 KVA</t>
  </si>
  <si>
    <t>500 KVA</t>
  </si>
  <si>
    <t>380 KVA</t>
  </si>
  <si>
    <t>120 KVA</t>
  </si>
  <si>
    <t>325 KVA</t>
  </si>
  <si>
    <t>3.5 KVA</t>
  </si>
  <si>
    <t xml:space="preserve"> KVA 131</t>
  </si>
  <si>
    <t xml:space="preserve"> KVA 650</t>
  </si>
  <si>
    <t xml:space="preserve"> KVA 400</t>
  </si>
  <si>
    <t xml:space="preserve"> KVA 110</t>
  </si>
  <si>
    <t xml:space="preserve"> KVA 500</t>
  </si>
  <si>
    <t xml:space="preserve"> KVA 600</t>
  </si>
  <si>
    <t xml:space="preserve"> KVA 250</t>
  </si>
  <si>
    <t>יום</t>
  </si>
  <si>
    <t>עד 500 KVA</t>
  </si>
  <si>
    <t>ליטר</t>
  </si>
  <si>
    <t>סולר</t>
  </si>
  <si>
    <t>עד 250 KVA</t>
  </si>
  <si>
    <t>עד 1,000 KVA</t>
  </si>
  <si>
    <t>שירותי גנרציה - מכרז 11/2015 - כתב כמויות</t>
  </si>
  <si>
    <t>פרק 03 - חומרים ועבודות נוספות</t>
  </si>
  <si>
    <t>3.1</t>
  </si>
  <si>
    <t>% "רווח קבלני" פרק 03</t>
  </si>
  <si>
    <t>סה"כ פרק 3 לאחר מתן % "רווח קבלני"</t>
  </si>
  <si>
    <t>סה"כ פרק 03 לאחר מתן % "רווח קבלני"</t>
  </si>
  <si>
    <t>% "רווח קבלני" פרק 3</t>
  </si>
  <si>
    <t xml:space="preserve"> KVA 10</t>
  </si>
  <si>
    <t>עד 60 KVA</t>
  </si>
  <si>
    <t>עד 110 KVA</t>
  </si>
  <si>
    <t>כולל תשתיות תומכות (משטחי דריכה לכבלים, כבילה עד 150 מטר), מיכל סולר להפעלה רציפה של 72 שעות, אישור בודק חשמל 3, תמיכה בתפעול (טכנאי תורן), החזרת המצב לקדמותו, הובלה. לא כולל סולר.</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</si>
</sst>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0"/>
    <numFmt numFmtId="165" formatCode="#,##0.00_ ;\-#,##0.00\ "/>
    <numFmt numFmtId="166" formatCode="#,##0_ ;\-#,##0\ "/>
  </numFmts>
  <fonts count="12"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6"/>
      <color theme="0"/>
      <name val="Arial"/>
      <family val="2"/>
      <scheme val="minor"/>
    </font>
    <font>
      <b/>
      <sz val="16"/>
      <color theme="1"/>
      <name val="Arial"/>
      <family val="2"/>
      <scheme val="minor"/>
    </font>
    <font>
      <b/>
      <sz val="15"/>
      <color rgb="FFFF0000"/>
      <name val="Arial"/>
      <family val="2"/>
      <scheme val="minor"/>
    </font>
    <font>
      <sz val="11"/>
      <color theme="1"/>
      <name val="Arial"/>
      <family val="2"/>
      <scheme val="minor"/>
    </font>
    <font>
      <b/>
      <sz val="11"/>
      <color rgb="FFFF0000"/>
      <name val="Arial"/>
      <family val="2"/>
      <scheme val="minor"/>
    </font>
    <font>
      <b/>
      <sz val="12"/>
      <color rgb="FFFF0000"/>
      <name val="Arial"/>
      <family val="2"/>
      <scheme val="minor"/>
    </font>
    <font>
      <b/>
      <sz val="20"/>
      <color theme="1"/>
      <name val="Arial"/>
      <family val="2"/>
      <scheme val="minor"/>
    </font>
    <font>
      <sz val="9"/>
      <color indexed="81"/>
      <name val="Tahoma"/>
      <family val="2"/>
    </font>
    <font>
      <b/>
      <sz val="9"/>
      <color indexed="81"/>
      <name val="Tahoma"/>
      <family val="2"/>
    </font>
  </fonts>
  <fills count="6">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bgColor indexed="64"/>
      </patternFill>
    </fill>
  </fills>
  <borders count="45">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ck">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ck">
        <color indexed="64"/>
      </left>
      <right/>
      <top style="thick">
        <color indexed="64"/>
      </top>
      <bottom/>
      <diagonal/>
    </border>
    <border>
      <left style="thin">
        <color auto="1"/>
      </left>
      <right/>
      <top style="thick">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ck">
        <color auto="1"/>
      </top>
      <bottom/>
      <diagonal/>
    </border>
    <border>
      <left style="thin">
        <color auto="1"/>
      </left>
      <right/>
      <top style="thick">
        <color auto="1"/>
      </top>
      <bottom/>
      <diagonal/>
    </border>
    <border>
      <left/>
      <right style="thick">
        <color auto="1"/>
      </right>
      <top/>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right style="thin">
        <color auto="1"/>
      </right>
      <top style="thick">
        <color auto="1"/>
      </top>
      <bottom style="thick">
        <color auto="1"/>
      </bottom>
      <diagonal/>
    </border>
    <border>
      <left/>
      <right/>
      <top style="thick">
        <color auto="1"/>
      </top>
      <bottom style="thin">
        <color auto="1"/>
      </bottom>
      <diagonal/>
    </border>
    <border>
      <left/>
      <right style="thick">
        <color auto="1"/>
      </right>
      <top style="thick">
        <color auto="1"/>
      </top>
      <bottom/>
      <diagonal/>
    </border>
    <border>
      <left/>
      <right style="thin">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ck">
        <color auto="1"/>
      </right>
      <top style="thick">
        <color auto="1"/>
      </top>
      <bottom style="thin">
        <color auto="1"/>
      </bottom>
      <diagonal/>
    </border>
    <border>
      <left/>
      <right style="thick">
        <color auto="1"/>
      </right>
      <top/>
      <bottom style="thin">
        <color auto="1"/>
      </bottom>
      <diagonal/>
    </border>
    <border>
      <left/>
      <right style="thin">
        <color auto="1"/>
      </right>
      <top style="thick">
        <color auto="1"/>
      </top>
      <bottom/>
      <diagonal/>
    </border>
    <border>
      <left/>
      <right/>
      <top style="thin">
        <color auto="1"/>
      </top>
      <bottom/>
      <diagonal/>
    </border>
  </borders>
  <cellStyleXfs count="2">
    <xf numFmtId="0" fontId="0" fillId="0" borderId="0"/>
    <xf numFmtId="43" fontId="1" fillId="0" borderId="0" applyFont="0" applyFill="0" applyBorder="0" applyAlignment="0" applyProtection="0"/>
  </cellStyleXfs>
  <cellXfs count="141">
    <xf numFmtId="0" fontId="0" fillId="0" borderId="0" xfId="0"/>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0" borderId="0" xfId="0" applyFont="1"/>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3" fillId="3" borderId="9" xfId="0" applyFont="1" applyFill="1" applyBorder="1" applyAlignment="1">
      <alignment horizontal="center"/>
    </xf>
    <xf numFmtId="0" fontId="3" fillId="3" borderId="10" xfId="0" applyFont="1" applyFill="1" applyBorder="1" applyAlignment="1"/>
    <xf numFmtId="0" fontId="3" fillId="3" borderId="10" xfId="0" applyFont="1" applyFill="1" applyBorder="1" applyAlignment="1">
      <alignment horizontal="center"/>
    </xf>
    <xf numFmtId="165" fontId="5" fillId="0" borderId="13" xfId="0" applyNumberFormat="1" applyFont="1" applyBorder="1" applyAlignment="1">
      <alignment horizontal="center" vertical="center"/>
    </xf>
    <xf numFmtId="0" fontId="7" fillId="0" borderId="4" xfId="0" applyFont="1" applyBorder="1" applyAlignment="1">
      <alignment horizontal="center"/>
    </xf>
    <xf numFmtId="3" fontId="2" fillId="5" borderId="0" xfId="0" applyNumberFormat="1" applyFont="1" applyFill="1" applyBorder="1" applyAlignment="1">
      <alignment horizontal="center"/>
    </xf>
    <xf numFmtId="3" fontId="2" fillId="0" borderId="21" xfId="0" applyNumberFormat="1" applyFont="1" applyBorder="1" applyAlignment="1">
      <alignment horizontal="center"/>
    </xf>
    <xf numFmtId="0" fontId="6" fillId="0" borderId="0" xfId="0" applyFont="1"/>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vertical="center"/>
    </xf>
    <xf numFmtId="0" fontId="6" fillId="0" borderId="19" xfId="0" applyFont="1" applyBorder="1" applyAlignment="1">
      <alignment horizontal="center"/>
    </xf>
    <xf numFmtId="0" fontId="6" fillId="0" borderId="4" xfId="0" applyFont="1" applyBorder="1" applyAlignment="1">
      <alignment horizontal="center"/>
    </xf>
    <xf numFmtId="0" fontId="6" fillId="0" borderId="16" xfId="0" applyFont="1" applyBorder="1" applyAlignment="1">
      <alignment horizontal="center"/>
    </xf>
    <xf numFmtId="49" fontId="6" fillId="0" borderId="7" xfId="0" applyNumberFormat="1" applyFont="1" applyBorder="1" applyAlignment="1">
      <alignment horizontal="center"/>
    </xf>
    <xf numFmtId="49" fontId="6" fillId="0" borderId="22" xfId="0" applyNumberFormat="1" applyFont="1" applyBorder="1"/>
    <xf numFmtId="49" fontId="6" fillId="0" borderId="8" xfId="0" applyNumberFormat="1" applyFont="1" applyBorder="1" applyAlignment="1">
      <alignment horizontal="center"/>
    </xf>
    <xf numFmtId="3" fontId="6" fillId="0" borderId="22" xfId="0" applyNumberFormat="1" applyFont="1" applyBorder="1" applyAlignment="1">
      <alignment horizontal="center"/>
    </xf>
    <xf numFmtId="3" fontId="6" fillId="5" borderId="0" xfId="0" applyNumberFormat="1" applyFont="1" applyFill="1"/>
    <xf numFmtId="49" fontId="6" fillId="0" borderId="0" xfId="0" applyNumberFormat="1" applyFont="1"/>
    <xf numFmtId="3" fontId="6" fillId="0" borderId="4" xfId="0" applyNumberFormat="1" applyFont="1" applyBorder="1" applyAlignment="1">
      <alignment horizontal="center"/>
    </xf>
    <xf numFmtId="0" fontId="6" fillId="0" borderId="0" xfId="0" applyFont="1" applyBorder="1"/>
    <xf numFmtId="3" fontId="6" fillId="5" borderId="0" xfId="0" applyNumberFormat="1" applyFont="1" applyFill="1" applyBorder="1" applyAlignment="1">
      <alignment horizontal="center"/>
    </xf>
    <xf numFmtId="0" fontId="6" fillId="0" borderId="0" xfId="0" applyFont="1" applyAlignment="1">
      <alignment horizontal="center"/>
    </xf>
    <xf numFmtId="43" fontId="6" fillId="0" borderId="0" xfId="1" applyFont="1" applyAlignment="1">
      <alignment horizontal="center" vertical="center"/>
    </xf>
    <xf numFmtId="164" fontId="6" fillId="0" borderId="14" xfId="0" applyNumberFormat="1" applyFont="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horizontal="center"/>
    </xf>
    <xf numFmtId="2" fontId="6" fillId="0" borderId="14" xfId="0" applyNumberFormat="1" applyFont="1"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readingOrder="2"/>
    </xf>
    <xf numFmtId="0" fontId="3" fillId="3" borderId="29" xfId="0" applyFont="1" applyFill="1" applyBorder="1"/>
    <xf numFmtId="0" fontId="6" fillId="0" borderId="0" xfId="0" applyFont="1" applyBorder="1" applyAlignment="1">
      <alignment vertical="center"/>
    </xf>
    <xf numFmtId="0" fontId="6" fillId="0" borderId="23" xfId="0" applyFont="1" applyBorder="1" applyAlignment="1">
      <alignment horizontal="center" vertical="center" wrapText="1" readingOrder="2"/>
    </xf>
    <xf numFmtId="43" fontId="3" fillId="3" borderId="12" xfId="1" applyFont="1" applyFill="1" applyBorder="1" applyAlignment="1">
      <alignment horizontal="center" vertical="center"/>
    </xf>
    <xf numFmtId="3" fontId="2" fillId="2" borderId="10" xfId="1" applyNumberFormat="1" applyFont="1" applyFill="1" applyBorder="1" applyAlignment="1">
      <alignment horizontal="center" vertical="center" wrapText="1"/>
    </xf>
    <xf numFmtId="3" fontId="6" fillId="0" borderId="4" xfId="1" applyNumberFormat="1" applyFont="1" applyBorder="1" applyAlignment="1">
      <alignment horizontal="center" vertical="center"/>
    </xf>
    <xf numFmtId="3" fontId="6" fillId="0" borderId="16" xfId="1" applyNumberFormat="1" applyFont="1" applyBorder="1" applyAlignment="1">
      <alignment horizontal="center" vertical="center"/>
    </xf>
    <xf numFmtId="3" fontId="2" fillId="0" borderId="16" xfId="1" applyNumberFormat="1" applyFont="1" applyBorder="1" applyAlignment="1">
      <alignment horizontal="center" vertical="center"/>
    </xf>
    <xf numFmtId="3" fontId="6" fillId="4" borderId="4" xfId="1" applyNumberFormat="1" applyFont="1" applyFill="1" applyBorder="1" applyAlignment="1">
      <alignment horizontal="center" vertical="center"/>
    </xf>
    <xf numFmtId="3" fontId="2" fillId="4" borderId="4" xfId="1" applyNumberFormat="1" applyFont="1" applyFill="1" applyBorder="1" applyAlignment="1">
      <alignment horizontal="center" vertical="center"/>
    </xf>
    <xf numFmtId="3" fontId="2" fillId="0" borderId="4" xfId="1" applyNumberFormat="1" applyFont="1" applyBorder="1" applyAlignment="1">
      <alignment horizontal="center" vertical="center"/>
    </xf>
    <xf numFmtId="3" fontId="2" fillId="2" borderId="2" xfId="1" applyNumberFormat="1" applyFont="1" applyFill="1" applyBorder="1" applyAlignment="1">
      <alignment horizontal="center" vertical="center"/>
    </xf>
    <xf numFmtId="3" fontId="2" fillId="2" borderId="6" xfId="1" applyNumberFormat="1" applyFont="1" applyFill="1" applyBorder="1" applyAlignment="1">
      <alignment horizontal="center" vertical="center"/>
    </xf>
    <xf numFmtId="3" fontId="6" fillId="0" borderId="0" xfId="1" applyNumberFormat="1" applyFont="1" applyAlignment="1">
      <alignment horizontal="center" vertical="center"/>
    </xf>
    <xf numFmtId="0" fontId="3" fillId="3" borderId="30" xfId="0" applyFont="1" applyFill="1" applyBorder="1" applyAlignment="1">
      <alignment horizontal="center"/>
    </xf>
    <xf numFmtId="0" fontId="3" fillId="3" borderId="37" xfId="0" applyFont="1" applyFill="1" applyBorder="1"/>
    <xf numFmtId="0" fontId="3" fillId="3" borderId="36" xfId="0" applyFont="1" applyFill="1" applyBorder="1" applyAlignment="1">
      <alignment horizontal="center"/>
    </xf>
    <xf numFmtId="3" fontId="3" fillId="3" borderId="36" xfId="1" applyNumberFormat="1" applyFont="1" applyFill="1" applyBorder="1" applyAlignment="1">
      <alignment horizontal="center" vertical="center"/>
    </xf>
    <xf numFmtId="43" fontId="3" fillId="3" borderId="36" xfId="1" applyFont="1" applyFill="1" applyBorder="1" applyAlignment="1">
      <alignment horizontal="center" vertical="center"/>
    </xf>
    <xf numFmtId="0" fontId="3" fillId="3" borderId="26" xfId="0" applyFont="1" applyFill="1" applyBorder="1" applyAlignment="1">
      <alignment horizontal="center"/>
    </xf>
    <xf numFmtId="0" fontId="3" fillId="3" borderId="38" xfId="0" applyFont="1" applyFill="1" applyBorder="1"/>
    <xf numFmtId="0" fontId="6" fillId="0" borderId="21" xfId="0" applyFont="1" applyBorder="1" applyAlignment="1">
      <alignment horizontal="center" vertical="center" wrapText="1" readingOrder="2"/>
    </xf>
    <xf numFmtId="0" fontId="3" fillId="3" borderId="27" xfId="0" applyFont="1" applyFill="1" applyBorder="1" applyAlignment="1">
      <alignment horizontal="center"/>
    </xf>
    <xf numFmtId="0" fontId="3" fillId="3" borderId="13" xfId="0" applyFont="1" applyFill="1" applyBorder="1"/>
    <xf numFmtId="0" fontId="3" fillId="3" borderId="12" xfId="0" applyFont="1" applyFill="1" applyBorder="1" applyAlignment="1">
      <alignment horizontal="center"/>
    </xf>
    <xf numFmtId="3" fontId="3" fillId="3" borderId="12" xfId="1" applyNumberFormat="1" applyFont="1" applyFill="1" applyBorder="1" applyAlignment="1">
      <alignment horizontal="center" vertical="center"/>
    </xf>
    <xf numFmtId="0" fontId="6" fillId="0" borderId="19" xfId="0" applyFont="1" applyBorder="1" applyAlignment="1">
      <alignment horizontal="center" vertical="center"/>
    </xf>
    <xf numFmtId="3" fontId="6" fillId="0" borderId="19" xfId="1" applyNumberFormat="1" applyFont="1" applyBorder="1" applyAlignment="1">
      <alignment horizontal="center" vertical="center"/>
    </xf>
    <xf numFmtId="0" fontId="7" fillId="0" borderId="19" xfId="0" applyFont="1" applyBorder="1" applyAlignment="1">
      <alignment horizontal="center"/>
    </xf>
    <xf numFmtId="3" fontId="8" fillId="0" borderId="19" xfId="0" applyNumberFormat="1" applyFont="1" applyBorder="1" applyAlignment="1">
      <alignment horizontal="center"/>
    </xf>
    <xf numFmtId="3" fontId="6" fillId="4" borderId="24" xfId="0" applyNumberFormat="1" applyFont="1" applyFill="1" applyBorder="1" applyAlignment="1">
      <alignment horizontal="center"/>
    </xf>
    <xf numFmtId="0" fontId="6" fillId="0" borderId="6" xfId="0" applyFont="1" applyBorder="1" applyAlignment="1">
      <alignment horizontal="center"/>
    </xf>
    <xf numFmtId="3" fontId="6" fillId="0" borderId="6" xfId="0" applyNumberFormat="1" applyFont="1" applyBorder="1" applyAlignment="1">
      <alignment horizontal="center"/>
    </xf>
    <xf numFmtId="3" fontId="2" fillId="0" borderId="6" xfId="1" applyNumberFormat="1" applyFont="1" applyBorder="1" applyAlignment="1">
      <alignment horizontal="center" vertical="center"/>
    </xf>
    <xf numFmtId="43" fontId="2" fillId="4" borderId="21" xfId="1" applyFont="1" applyFill="1" applyBorder="1" applyAlignment="1">
      <alignment vertical="center"/>
    </xf>
    <xf numFmtId="43" fontId="2" fillId="4" borderId="39" xfId="1" applyFont="1" applyFill="1" applyBorder="1" applyAlignment="1">
      <alignment vertical="center"/>
    </xf>
    <xf numFmtId="3" fontId="3" fillId="3" borderId="27" xfId="1" applyNumberFormat="1" applyFont="1" applyFill="1" applyBorder="1" applyAlignment="1">
      <alignment horizontal="center" vertical="center"/>
    </xf>
    <xf numFmtId="166" fontId="5" fillId="0" borderId="13" xfId="0" applyNumberFormat="1" applyFont="1" applyBorder="1" applyAlignment="1">
      <alignment horizontal="center" vertical="center"/>
    </xf>
    <xf numFmtId="3" fontId="6" fillId="5" borderId="0" xfId="0" applyNumberFormat="1" applyFont="1" applyFill="1" applyBorder="1" applyAlignment="1">
      <alignment horizontal="right"/>
    </xf>
    <xf numFmtId="3" fontId="2" fillId="2" borderId="10" xfId="0" applyNumberFormat="1" applyFont="1" applyFill="1" applyBorder="1" applyAlignment="1">
      <alignment horizontal="center" vertical="center"/>
    </xf>
    <xf numFmtId="3" fontId="3" fillId="3" borderId="36" xfId="0" applyNumberFormat="1" applyFont="1" applyFill="1" applyBorder="1" applyAlignment="1">
      <alignment horizontal="center"/>
    </xf>
    <xf numFmtId="3" fontId="6" fillId="0" borderId="4" xfId="0" applyNumberFormat="1" applyFont="1" applyBorder="1" applyAlignment="1">
      <alignment horizontal="center" vertical="center"/>
    </xf>
    <xf numFmtId="3" fontId="6" fillId="0" borderId="16" xfId="0" applyNumberFormat="1" applyFont="1" applyBorder="1" applyAlignment="1">
      <alignment horizontal="center"/>
    </xf>
    <xf numFmtId="3" fontId="7" fillId="0" borderId="4" xfId="0" applyNumberFormat="1" applyFont="1" applyBorder="1" applyAlignment="1">
      <alignment horizontal="center"/>
    </xf>
    <xf numFmtId="3" fontId="3" fillId="3" borderId="12" xfId="0" applyNumberFormat="1" applyFont="1" applyFill="1" applyBorder="1" applyAlignment="1">
      <alignment horizontal="center"/>
    </xf>
    <xf numFmtId="3" fontId="6" fillId="0" borderId="19" xfId="0" applyNumberFormat="1" applyFont="1" applyBorder="1" applyAlignment="1">
      <alignment horizontal="center" vertical="center"/>
    </xf>
    <xf numFmtId="3" fontId="3" fillId="3" borderId="10" xfId="0" applyNumberFormat="1" applyFont="1" applyFill="1" applyBorder="1" applyAlignment="1">
      <alignment horizontal="center"/>
    </xf>
    <xf numFmtId="3" fontId="6" fillId="0" borderId="8" xfId="0" applyNumberFormat="1" applyFont="1" applyBorder="1" applyAlignment="1">
      <alignment horizontal="center"/>
    </xf>
    <xf numFmtId="3" fontId="7" fillId="0" borderId="19" xfId="0" applyNumberFormat="1" applyFont="1" applyBorder="1" applyAlignment="1">
      <alignment horizontal="center"/>
    </xf>
    <xf numFmtId="3" fontId="2" fillId="2" borderId="2"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3" fontId="6" fillId="0" borderId="0" xfId="0" applyNumberFormat="1" applyFont="1" applyAlignment="1">
      <alignment horizontal="center"/>
    </xf>
    <xf numFmtId="3" fontId="6" fillId="0" borderId="0" xfId="0" applyNumberFormat="1" applyFont="1"/>
    <xf numFmtId="1" fontId="6" fillId="0" borderId="19" xfId="0" applyNumberFormat="1" applyFont="1" applyBorder="1" applyAlignment="1">
      <alignment horizontal="center" vertical="center"/>
    </xf>
    <xf numFmtId="1" fontId="6" fillId="0" borderId="4" xfId="0" applyNumberFormat="1" applyFont="1" applyBorder="1" applyAlignment="1">
      <alignment horizontal="center" vertical="center"/>
    </xf>
    <xf numFmtId="43" fontId="2" fillId="4" borderId="21" xfId="1" applyFont="1" applyFill="1" applyBorder="1" applyAlignment="1">
      <alignment horizontal="center" vertical="center"/>
    </xf>
    <xf numFmtId="3" fontId="2" fillId="0" borderId="28" xfId="0" applyNumberFormat="1" applyFont="1" applyBorder="1" applyAlignment="1">
      <alignment horizontal="center"/>
    </xf>
    <xf numFmtId="3" fontId="2" fillId="0" borderId="40" xfId="0" applyNumberFormat="1" applyFont="1" applyBorder="1" applyAlignment="1">
      <alignment horizontal="center"/>
    </xf>
    <xf numFmtId="43" fontId="2" fillId="2" borderId="20" xfId="1" applyFont="1" applyFill="1" applyBorder="1" applyAlignment="1">
      <alignment horizontal="center" vertical="center"/>
    </xf>
    <xf numFmtId="43" fontId="2" fillId="2" borderId="41" xfId="1" applyFont="1" applyFill="1" applyBorder="1" applyAlignment="1">
      <alignment horizontal="center" vertical="center"/>
    </xf>
    <xf numFmtId="43" fontId="2" fillId="2" borderId="28" xfId="1" applyFont="1" applyFill="1" applyBorder="1" applyAlignment="1">
      <alignment horizontal="center" vertical="center"/>
    </xf>
    <xf numFmtId="43" fontId="2" fillId="2" borderId="40" xfId="1" applyFont="1" applyFill="1" applyBorder="1" applyAlignment="1">
      <alignment horizontal="center" vertical="center"/>
    </xf>
    <xf numFmtId="0" fontId="6" fillId="0" borderId="21" xfId="0" applyFont="1" applyBorder="1" applyAlignment="1">
      <alignment horizontal="center" vertical="center" wrapText="1"/>
    </xf>
    <xf numFmtId="0" fontId="6" fillId="0" borderId="15" xfId="0" applyFont="1" applyBorder="1" applyAlignment="1">
      <alignment horizontal="center" vertical="center" wrapText="1"/>
    </xf>
    <xf numFmtId="3" fontId="6" fillId="0" borderId="20" xfId="0" applyNumberFormat="1" applyFont="1" applyBorder="1" applyAlignment="1">
      <alignment horizontal="center"/>
    </xf>
    <xf numFmtId="3" fontId="6" fillId="0" borderId="41" xfId="0" applyNumberFormat="1" applyFont="1" applyBorder="1" applyAlignment="1">
      <alignment horizontal="center"/>
    </xf>
    <xf numFmtId="3" fontId="2" fillId="0" borderId="21" xfId="0" applyNumberFormat="1" applyFont="1" applyBorder="1" applyAlignment="1">
      <alignment horizontal="center"/>
    </xf>
    <xf numFmtId="3" fontId="2" fillId="0" borderId="39" xfId="0" applyNumberFormat="1" applyFont="1" applyBorder="1" applyAlignment="1">
      <alignment horizontal="center"/>
    </xf>
    <xf numFmtId="0" fontId="2" fillId="0" borderId="14" xfId="0" applyFont="1" applyBorder="1" applyAlignment="1">
      <alignment horizontal="center"/>
    </xf>
    <xf numFmtId="0" fontId="2" fillId="0" borderId="23" xfId="0" applyFont="1" applyBorder="1" applyAlignment="1">
      <alignment horizontal="center"/>
    </xf>
    <xf numFmtId="0" fontId="2" fillId="0" borderId="15"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6" fillId="0" borderId="30" xfId="0" applyFont="1" applyBorder="1" applyAlignment="1">
      <alignment horizontal="center" vertical="center" wrapText="1"/>
    </xf>
    <xf numFmtId="0" fontId="6" fillId="0" borderId="43" xfId="0" applyFont="1" applyBorder="1" applyAlignment="1">
      <alignment horizontal="center" vertical="center" wrapText="1"/>
    </xf>
    <xf numFmtId="3" fontId="6" fillId="4" borderId="21" xfId="0" applyNumberFormat="1" applyFont="1" applyFill="1" applyBorder="1" applyAlignment="1">
      <alignment horizontal="center"/>
    </xf>
    <xf numFmtId="3" fontId="6" fillId="4" borderId="39" xfId="0" applyNumberFormat="1" applyFont="1" applyFill="1" applyBorder="1" applyAlignment="1">
      <alignment horizontal="center"/>
    </xf>
    <xf numFmtId="43" fontId="6" fillId="0" borderId="30" xfId="1" applyFont="1" applyBorder="1" applyAlignment="1">
      <alignment horizontal="right" vertical="center" wrapText="1"/>
    </xf>
    <xf numFmtId="43" fontId="6" fillId="0" borderId="37" xfId="1" applyFont="1" applyBorder="1" applyAlignment="1">
      <alignment horizontal="right" vertical="center" wrapText="1"/>
    </xf>
    <xf numFmtId="43" fontId="6" fillId="0" borderId="25" xfId="1" applyFont="1" applyBorder="1" applyAlignment="1">
      <alignment horizontal="right" vertical="center" wrapText="1"/>
    </xf>
    <xf numFmtId="43" fontId="6" fillId="0" borderId="31" xfId="1" applyFont="1" applyBorder="1" applyAlignment="1">
      <alignment horizontal="right" vertical="center" wrapText="1"/>
    </xf>
    <xf numFmtId="43" fontId="6" fillId="0" borderId="22" xfId="1" applyFont="1" applyBorder="1" applyAlignment="1">
      <alignment horizontal="right" vertical="center" wrapText="1"/>
    </xf>
    <xf numFmtId="43" fontId="6" fillId="0" borderId="42" xfId="1" applyFont="1" applyBorder="1" applyAlignment="1">
      <alignment horizontal="right" vertical="center" wrapText="1"/>
    </xf>
    <xf numFmtId="0" fontId="6" fillId="0" borderId="17" xfId="0" applyFont="1" applyBorder="1" applyAlignment="1">
      <alignment horizontal="center" vertical="center" readingOrder="2"/>
    </xf>
    <xf numFmtId="0" fontId="6" fillId="0" borderId="44" xfId="0" applyFont="1" applyBorder="1" applyAlignment="1">
      <alignment horizontal="center" vertical="center" readingOrder="2"/>
    </xf>
    <xf numFmtId="0" fontId="6" fillId="0" borderId="18" xfId="0" applyFont="1" applyBorder="1" applyAlignment="1">
      <alignment horizontal="center" vertical="center" readingOrder="2"/>
    </xf>
    <xf numFmtId="0" fontId="6" fillId="0" borderId="14" xfId="0" applyFont="1" applyBorder="1" applyAlignment="1">
      <alignment horizontal="center" vertical="center"/>
    </xf>
    <xf numFmtId="0" fontId="6" fillId="0" borderId="23" xfId="0" applyFont="1" applyBorder="1" applyAlignment="1">
      <alignment horizontal="center" vertical="center"/>
    </xf>
    <xf numFmtId="0" fontId="6" fillId="0" borderId="15" xfId="0" applyFont="1" applyBorder="1" applyAlignment="1">
      <alignment horizontal="center" vertical="center"/>
    </xf>
    <xf numFmtId="43" fontId="2" fillId="0" borderId="28" xfId="1" applyFont="1" applyBorder="1" applyAlignment="1">
      <alignment horizontal="center" vertical="center"/>
    </xf>
    <xf numFmtId="43" fontId="2" fillId="0" borderId="40" xfId="1" applyFont="1" applyBorder="1" applyAlignment="1">
      <alignment horizontal="center" vertical="center"/>
    </xf>
    <xf numFmtId="0" fontId="9" fillId="0" borderId="11" xfId="0" applyFont="1" applyBorder="1" applyAlignment="1">
      <alignment horizontal="center"/>
    </xf>
    <xf numFmtId="0" fontId="9" fillId="0" borderId="12" xfId="0" applyFont="1" applyBorder="1" applyAlignment="1">
      <alignment horizontal="center"/>
    </xf>
    <xf numFmtId="0" fontId="2" fillId="2" borderId="27" xfId="0" applyFont="1" applyFill="1" applyBorder="1" applyAlignment="1">
      <alignment horizontal="center" vertical="center"/>
    </xf>
    <xf numFmtId="0" fontId="2" fillId="2" borderId="35" xfId="0" applyFont="1" applyFill="1" applyBorder="1" applyAlignment="1">
      <alignment horizontal="center" vertical="center"/>
    </xf>
    <xf numFmtId="43" fontId="2" fillId="2" borderId="27" xfId="1" applyFont="1" applyFill="1" applyBorder="1" applyAlignment="1">
      <alignment horizontal="center" vertical="center" wrapText="1"/>
    </xf>
    <xf numFmtId="43" fontId="2" fillId="2" borderId="13" xfId="1" applyFont="1" applyFill="1" applyBorder="1" applyAlignment="1">
      <alignment horizontal="center" vertical="center" wrapText="1"/>
    </xf>
    <xf numFmtId="43" fontId="2" fillId="0" borderId="21" xfId="1" applyFont="1" applyBorder="1" applyAlignment="1">
      <alignment horizontal="center" vertical="center"/>
    </xf>
    <xf numFmtId="43" fontId="2" fillId="0" borderId="39" xfId="1" applyFont="1" applyBorder="1" applyAlignment="1">
      <alignment horizontal="center" vertical="center"/>
    </xf>
    <xf numFmtId="43" fontId="2" fillId="4" borderId="21" xfId="1" applyFont="1" applyFill="1" applyBorder="1" applyAlignment="1">
      <alignment horizontal="center" vertical="center"/>
    </xf>
    <xf numFmtId="43" fontId="2" fillId="4" borderId="39" xfId="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01"/>
  <sheetViews>
    <sheetView showGridLines="0" rightToLeft="1" view="pageBreakPreview" zoomScaleNormal="100" zoomScaleSheetLayoutView="100" workbookViewId="0">
      <pane ySplit="2" topLeftCell="A39" activePane="bottomLeft" state="frozen"/>
      <selection pane="bottomLeft" activeCell="E51" sqref="E51"/>
    </sheetView>
  </sheetViews>
  <sheetFormatPr defaultColWidth="9" defaultRowHeight="13.8" x14ac:dyDescent="0.25"/>
  <cols>
    <col min="1" max="1" width="4.3984375" style="31" customWidth="1"/>
    <col min="2" max="2" width="10" style="15" customWidth="1"/>
    <col min="3" max="3" width="18" style="15" customWidth="1"/>
    <col min="4" max="4" width="6.3984375" style="31" bestFit="1" customWidth="1"/>
    <col min="5" max="5" width="8.19921875" style="31" bestFit="1" customWidth="1"/>
    <col min="6" max="6" width="10.19921875" style="52" bestFit="1" customWidth="1"/>
    <col min="7" max="7" width="10.5" style="52" customWidth="1"/>
    <col min="8" max="8" width="8.59765625" style="32" customWidth="1"/>
    <col min="9" max="9" width="17.19921875" style="15" bestFit="1" customWidth="1"/>
    <col min="10" max="16384" width="9" style="15"/>
  </cols>
  <sheetData>
    <row r="1" spans="1:9" ht="25.8" thickTop="1" thickBot="1" x14ac:dyDescent="0.45">
      <c r="A1" s="131" t="s">
        <v>97</v>
      </c>
      <c r="B1" s="132"/>
      <c r="C1" s="132"/>
      <c r="D1" s="132"/>
      <c r="E1" s="132"/>
      <c r="F1" s="132"/>
      <c r="G1" s="132"/>
      <c r="H1" s="132"/>
      <c r="I1" s="11">
        <f>G54</f>
        <v>364336.8</v>
      </c>
    </row>
    <row r="2" spans="1:9" ht="15" thickTop="1" thickBot="1" x14ac:dyDescent="0.3">
      <c r="A2" s="3" t="s">
        <v>0</v>
      </c>
      <c r="B2" s="133" t="s">
        <v>1</v>
      </c>
      <c r="C2" s="134"/>
      <c r="D2" s="4" t="s">
        <v>2</v>
      </c>
      <c r="E2" s="4" t="s">
        <v>3</v>
      </c>
      <c r="F2" s="43" t="s">
        <v>11</v>
      </c>
      <c r="G2" s="43" t="s">
        <v>10</v>
      </c>
      <c r="H2" s="135" t="s">
        <v>66</v>
      </c>
      <c r="I2" s="136"/>
    </row>
    <row r="3" spans="1:9" s="5" customFormat="1" ht="21.6" thickTop="1" x14ac:dyDescent="0.4">
      <c r="A3" s="58">
        <v>1</v>
      </c>
      <c r="B3" s="59" t="s">
        <v>61</v>
      </c>
      <c r="C3" s="39"/>
      <c r="D3" s="53"/>
      <c r="E3" s="55"/>
      <c r="F3" s="56"/>
      <c r="G3" s="56"/>
      <c r="H3" s="57"/>
      <c r="I3" s="54"/>
    </row>
    <row r="4" spans="1:9" s="29" customFormat="1" x14ac:dyDescent="0.25">
      <c r="A4" s="33">
        <v>1.1000000000000001</v>
      </c>
      <c r="B4" s="38" t="s">
        <v>19</v>
      </c>
      <c r="C4" s="38" t="s">
        <v>20</v>
      </c>
      <c r="D4" s="37" t="s">
        <v>9</v>
      </c>
      <c r="E4" s="16">
        <v>1</v>
      </c>
      <c r="F4" s="44">
        <v>8000</v>
      </c>
      <c r="G4" s="44">
        <f t="shared" ref="G4:G9" si="0">F4*E4</f>
        <v>8000</v>
      </c>
      <c r="H4" s="60" t="s">
        <v>67</v>
      </c>
      <c r="I4" s="41" t="s">
        <v>21</v>
      </c>
    </row>
    <row r="5" spans="1:9" s="29" customFormat="1" x14ac:dyDescent="0.25">
      <c r="A5" s="33">
        <v>1.2</v>
      </c>
      <c r="B5" s="38" t="s">
        <v>19</v>
      </c>
      <c r="C5" s="38" t="s">
        <v>20</v>
      </c>
      <c r="D5" s="37" t="s">
        <v>9</v>
      </c>
      <c r="E5" s="16">
        <v>1</v>
      </c>
      <c r="F5" s="44">
        <v>8000</v>
      </c>
      <c r="G5" s="44">
        <f t="shared" si="0"/>
        <v>8000</v>
      </c>
      <c r="H5" s="60" t="s">
        <v>68</v>
      </c>
      <c r="I5" s="41" t="s">
        <v>21</v>
      </c>
    </row>
    <row r="6" spans="1:9" s="29" customFormat="1" x14ac:dyDescent="0.25">
      <c r="A6" s="33">
        <v>1.3</v>
      </c>
      <c r="B6" s="38" t="s">
        <v>22</v>
      </c>
      <c r="C6" s="38" t="s">
        <v>23</v>
      </c>
      <c r="D6" s="37" t="s">
        <v>9</v>
      </c>
      <c r="E6" s="16">
        <v>1</v>
      </c>
      <c r="F6" s="44">
        <v>8000</v>
      </c>
      <c r="G6" s="44">
        <f t="shared" si="0"/>
        <v>8000</v>
      </c>
      <c r="H6" s="60" t="s">
        <v>69</v>
      </c>
      <c r="I6" s="41" t="s">
        <v>21</v>
      </c>
    </row>
    <row r="7" spans="1:9" s="40" customFormat="1" x14ac:dyDescent="0.25">
      <c r="A7" s="33">
        <v>1.4</v>
      </c>
      <c r="B7" s="38" t="s">
        <v>24</v>
      </c>
      <c r="C7" s="38" t="s">
        <v>23</v>
      </c>
      <c r="D7" s="37" t="s">
        <v>9</v>
      </c>
      <c r="E7" s="16">
        <v>1</v>
      </c>
      <c r="F7" s="44">
        <v>5000</v>
      </c>
      <c r="G7" s="44">
        <f t="shared" si="0"/>
        <v>5000</v>
      </c>
      <c r="H7" s="60" t="s">
        <v>84</v>
      </c>
      <c r="I7" s="41" t="s">
        <v>25</v>
      </c>
    </row>
    <row r="8" spans="1:9" s="29" customFormat="1" x14ac:dyDescent="0.25">
      <c r="A8" s="33">
        <v>1.5</v>
      </c>
      <c r="B8" s="38" t="s">
        <v>26</v>
      </c>
      <c r="C8" s="38" t="s">
        <v>27</v>
      </c>
      <c r="D8" s="37" t="s">
        <v>9</v>
      </c>
      <c r="E8" s="16">
        <v>1</v>
      </c>
      <c r="F8" s="44">
        <v>5000</v>
      </c>
      <c r="G8" s="44">
        <f t="shared" si="0"/>
        <v>5000</v>
      </c>
      <c r="H8" s="60" t="s">
        <v>70</v>
      </c>
      <c r="I8" s="41" t="s">
        <v>28</v>
      </c>
    </row>
    <row r="9" spans="1:9" s="40" customFormat="1" x14ac:dyDescent="0.25">
      <c r="A9" s="34">
        <v>1.6</v>
      </c>
      <c r="B9" s="38" t="s">
        <v>29</v>
      </c>
      <c r="C9" s="38" t="s">
        <v>27</v>
      </c>
      <c r="D9" s="37" t="s">
        <v>9</v>
      </c>
      <c r="E9" s="16">
        <v>1</v>
      </c>
      <c r="F9" s="44">
        <v>5000</v>
      </c>
      <c r="G9" s="44">
        <f t="shared" si="0"/>
        <v>5000</v>
      </c>
      <c r="H9" s="60" t="s">
        <v>71</v>
      </c>
      <c r="I9" s="41" t="s">
        <v>60</v>
      </c>
    </row>
    <row r="10" spans="1:9" s="29" customFormat="1" x14ac:dyDescent="0.25">
      <c r="A10" s="35">
        <v>1.7</v>
      </c>
      <c r="B10" s="38" t="s">
        <v>30</v>
      </c>
      <c r="C10" s="38" t="s">
        <v>31</v>
      </c>
      <c r="D10" s="37" t="s">
        <v>9</v>
      </c>
      <c r="E10" s="16">
        <v>1</v>
      </c>
      <c r="F10" s="44">
        <v>6000</v>
      </c>
      <c r="G10" s="44">
        <f t="shared" ref="G10:G34" si="1">F10*E10</f>
        <v>6000</v>
      </c>
      <c r="H10" s="60" t="s">
        <v>72</v>
      </c>
      <c r="I10" s="41" t="s">
        <v>32</v>
      </c>
    </row>
    <row r="11" spans="1:9" s="29" customFormat="1" x14ac:dyDescent="0.25">
      <c r="A11" s="35">
        <v>1.8</v>
      </c>
      <c r="B11" s="38" t="s">
        <v>19</v>
      </c>
      <c r="C11" s="38" t="s">
        <v>33</v>
      </c>
      <c r="D11" s="37" t="s">
        <v>9</v>
      </c>
      <c r="E11" s="16">
        <v>1</v>
      </c>
      <c r="F11" s="44">
        <v>10000</v>
      </c>
      <c r="G11" s="44">
        <f t="shared" si="1"/>
        <v>10000</v>
      </c>
      <c r="H11" s="60" t="s">
        <v>85</v>
      </c>
      <c r="I11" s="41" t="s">
        <v>32</v>
      </c>
    </row>
    <row r="12" spans="1:9" s="29" customFormat="1" x14ac:dyDescent="0.25">
      <c r="A12" s="35">
        <v>1.9</v>
      </c>
      <c r="B12" s="38" t="s">
        <v>19</v>
      </c>
      <c r="C12" s="38" t="s">
        <v>34</v>
      </c>
      <c r="D12" s="37" t="s">
        <v>9</v>
      </c>
      <c r="E12" s="16">
        <v>1</v>
      </c>
      <c r="F12" s="44">
        <v>8000</v>
      </c>
      <c r="G12" s="44">
        <f t="shared" si="1"/>
        <v>8000</v>
      </c>
      <c r="H12" s="60" t="s">
        <v>73</v>
      </c>
      <c r="I12" s="41" t="s">
        <v>32</v>
      </c>
    </row>
    <row r="13" spans="1:9" s="29" customFormat="1" x14ac:dyDescent="0.25">
      <c r="A13" s="36">
        <v>1.1000000000000001</v>
      </c>
      <c r="B13" s="38" t="s">
        <v>19</v>
      </c>
      <c r="C13" s="38" t="s">
        <v>35</v>
      </c>
      <c r="D13" s="37" t="s">
        <v>9</v>
      </c>
      <c r="E13" s="16">
        <v>1</v>
      </c>
      <c r="F13" s="44">
        <v>8000</v>
      </c>
      <c r="G13" s="44">
        <f t="shared" si="1"/>
        <v>8000</v>
      </c>
      <c r="H13" s="60" t="s">
        <v>86</v>
      </c>
      <c r="I13" s="41" t="s">
        <v>36</v>
      </c>
    </row>
    <row r="14" spans="1:9" s="29" customFormat="1" x14ac:dyDescent="0.25">
      <c r="A14" s="36">
        <v>1.1100000000000001</v>
      </c>
      <c r="B14" s="38" t="s">
        <v>19</v>
      </c>
      <c r="C14" s="38" t="s">
        <v>37</v>
      </c>
      <c r="D14" s="37" t="s">
        <v>9</v>
      </c>
      <c r="E14" s="16">
        <v>1</v>
      </c>
      <c r="F14" s="44">
        <v>10000</v>
      </c>
      <c r="G14" s="44">
        <f t="shared" si="1"/>
        <v>10000</v>
      </c>
      <c r="H14" s="60" t="s">
        <v>74</v>
      </c>
      <c r="I14" s="41" t="s">
        <v>32</v>
      </c>
    </row>
    <row r="15" spans="1:9" s="29" customFormat="1" x14ac:dyDescent="0.25">
      <c r="A15" s="36">
        <v>1.1200000000000001</v>
      </c>
      <c r="B15" s="38" t="s">
        <v>19</v>
      </c>
      <c r="C15" s="38" t="s">
        <v>38</v>
      </c>
      <c r="D15" s="37" t="s">
        <v>9</v>
      </c>
      <c r="E15" s="16">
        <v>1</v>
      </c>
      <c r="F15" s="44">
        <v>5000</v>
      </c>
      <c r="G15" s="44">
        <f t="shared" si="1"/>
        <v>5000</v>
      </c>
      <c r="H15" s="60" t="s">
        <v>87</v>
      </c>
      <c r="I15" s="41" t="s">
        <v>39</v>
      </c>
    </row>
    <row r="16" spans="1:9" s="29" customFormat="1" x14ac:dyDescent="0.25">
      <c r="A16" s="36">
        <v>1.1299999999999999</v>
      </c>
      <c r="B16" s="38" t="s">
        <v>19</v>
      </c>
      <c r="C16" s="38" t="s">
        <v>40</v>
      </c>
      <c r="D16" s="37" t="s">
        <v>9</v>
      </c>
      <c r="E16" s="16">
        <v>1</v>
      </c>
      <c r="F16" s="44">
        <v>6000</v>
      </c>
      <c r="G16" s="44">
        <f t="shared" si="1"/>
        <v>6000</v>
      </c>
      <c r="H16" s="60" t="s">
        <v>72</v>
      </c>
      <c r="I16" s="41" t="s">
        <v>32</v>
      </c>
    </row>
    <row r="17" spans="1:9" s="29" customFormat="1" x14ac:dyDescent="0.25">
      <c r="A17" s="36">
        <v>1.1399999999999999</v>
      </c>
      <c r="B17" s="38" t="s">
        <v>19</v>
      </c>
      <c r="C17" s="38" t="s">
        <v>41</v>
      </c>
      <c r="D17" s="37" t="s">
        <v>9</v>
      </c>
      <c r="E17" s="16">
        <v>1</v>
      </c>
      <c r="F17" s="44">
        <v>8000</v>
      </c>
      <c r="G17" s="44">
        <f t="shared" si="1"/>
        <v>8000</v>
      </c>
      <c r="H17" s="60" t="s">
        <v>75</v>
      </c>
      <c r="I17" s="41" t="s">
        <v>42</v>
      </c>
    </row>
    <row r="18" spans="1:9" s="29" customFormat="1" x14ac:dyDescent="0.25">
      <c r="A18" s="36">
        <v>1.1499999999999999</v>
      </c>
      <c r="B18" s="38" t="s">
        <v>19</v>
      </c>
      <c r="C18" s="38" t="s">
        <v>43</v>
      </c>
      <c r="D18" s="37" t="s">
        <v>9</v>
      </c>
      <c r="E18" s="16">
        <v>1</v>
      </c>
      <c r="F18" s="44">
        <v>8000</v>
      </c>
      <c r="G18" s="44">
        <f t="shared" si="1"/>
        <v>8000</v>
      </c>
      <c r="H18" s="60" t="s">
        <v>73</v>
      </c>
      <c r="I18" s="41" t="s">
        <v>32</v>
      </c>
    </row>
    <row r="19" spans="1:9" s="29" customFormat="1" x14ac:dyDescent="0.25">
      <c r="A19" s="36">
        <v>1.1599999999999999</v>
      </c>
      <c r="B19" s="38" t="s">
        <v>19</v>
      </c>
      <c r="C19" s="38" t="s">
        <v>44</v>
      </c>
      <c r="D19" s="37" t="s">
        <v>9</v>
      </c>
      <c r="E19" s="16">
        <v>1</v>
      </c>
      <c r="F19" s="44">
        <v>6000</v>
      </c>
      <c r="G19" s="44">
        <f t="shared" si="1"/>
        <v>6000</v>
      </c>
      <c r="H19" s="60" t="s">
        <v>76</v>
      </c>
      <c r="I19" s="41" t="s">
        <v>32</v>
      </c>
    </row>
    <row r="20" spans="1:9" s="29" customFormat="1" x14ac:dyDescent="0.25">
      <c r="A20" s="36">
        <v>1.17</v>
      </c>
      <c r="B20" s="38" t="s">
        <v>19</v>
      </c>
      <c r="C20" s="38" t="s">
        <v>45</v>
      </c>
      <c r="D20" s="37" t="s">
        <v>9</v>
      </c>
      <c r="E20" s="16">
        <v>1</v>
      </c>
      <c r="F20" s="44">
        <v>5000</v>
      </c>
      <c r="G20" s="44">
        <f t="shared" si="1"/>
        <v>5000</v>
      </c>
      <c r="H20" s="60" t="s">
        <v>77</v>
      </c>
      <c r="I20" s="41" t="s">
        <v>28</v>
      </c>
    </row>
    <row r="21" spans="1:9" s="29" customFormat="1" x14ac:dyDescent="0.25">
      <c r="A21" s="36">
        <v>1.18</v>
      </c>
      <c r="B21" s="38" t="s">
        <v>19</v>
      </c>
      <c r="C21" s="38" t="s">
        <v>46</v>
      </c>
      <c r="D21" s="37" t="s">
        <v>9</v>
      </c>
      <c r="E21" s="16">
        <v>1</v>
      </c>
      <c r="F21" s="44">
        <v>4000</v>
      </c>
      <c r="G21" s="44">
        <f t="shared" si="1"/>
        <v>4000</v>
      </c>
      <c r="H21" s="60" t="s">
        <v>78</v>
      </c>
      <c r="I21" s="41" t="s">
        <v>47</v>
      </c>
    </row>
    <row r="22" spans="1:9" s="29" customFormat="1" x14ac:dyDescent="0.25">
      <c r="A22" s="36">
        <v>1.19</v>
      </c>
      <c r="B22" s="38" t="s">
        <v>19</v>
      </c>
      <c r="C22" s="38" t="s">
        <v>48</v>
      </c>
      <c r="D22" s="37" t="s">
        <v>9</v>
      </c>
      <c r="E22" s="16">
        <v>1</v>
      </c>
      <c r="F22" s="44">
        <v>8000</v>
      </c>
      <c r="G22" s="44">
        <f t="shared" si="1"/>
        <v>8000</v>
      </c>
      <c r="H22" s="60" t="s">
        <v>86</v>
      </c>
      <c r="I22" s="41" t="s">
        <v>28</v>
      </c>
    </row>
    <row r="23" spans="1:9" s="40" customFormat="1" x14ac:dyDescent="0.25">
      <c r="A23" s="36">
        <v>1.2</v>
      </c>
      <c r="B23" s="38" t="s">
        <v>49</v>
      </c>
      <c r="C23" s="38" t="s">
        <v>50</v>
      </c>
      <c r="D23" s="37" t="s">
        <v>9</v>
      </c>
      <c r="E23" s="16">
        <v>1</v>
      </c>
      <c r="F23" s="44">
        <v>6000</v>
      </c>
      <c r="G23" s="44">
        <f t="shared" si="1"/>
        <v>6000</v>
      </c>
      <c r="H23" s="60" t="s">
        <v>72</v>
      </c>
      <c r="I23" s="41" t="s">
        <v>28</v>
      </c>
    </row>
    <row r="24" spans="1:9" s="40" customFormat="1" x14ac:dyDescent="0.25">
      <c r="A24" s="36">
        <v>1.21</v>
      </c>
      <c r="B24" s="38" t="s">
        <v>26</v>
      </c>
      <c r="C24" s="38" t="s">
        <v>63</v>
      </c>
      <c r="D24" s="37" t="s">
        <v>9</v>
      </c>
      <c r="E24" s="16">
        <v>1</v>
      </c>
      <c r="F24" s="44">
        <v>10000</v>
      </c>
      <c r="G24" s="44">
        <f t="shared" si="1"/>
        <v>10000</v>
      </c>
      <c r="H24" s="60" t="s">
        <v>88</v>
      </c>
      <c r="I24" s="41" t="s">
        <v>32</v>
      </c>
    </row>
    <row r="25" spans="1:9" s="40" customFormat="1" x14ac:dyDescent="0.25">
      <c r="A25" s="36">
        <v>1.22</v>
      </c>
      <c r="B25" s="38" t="s">
        <v>62</v>
      </c>
      <c r="C25" s="38" t="s">
        <v>64</v>
      </c>
      <c r="D25" s="37" t="s">
        <v>9</v>
      </c>
      <c r="E25" s="16">
        <v>1</v>
      </c>
      <c r="F25" s="44">
        <v>10000</v>
      </c>
      <c r="G25" s="44">
        <f t="shared" si="1"/>
        <v>10000</v>
      </c>
      <c r="H25" s="60" t="s">
        <v>79</v>
      </c>
      <c r="I25" s="41" t="s">
        <v>32</v>
      </c>
    </row>
    <row r="26" spans="1:9" s="29" customFormat="1" x14ac:dyDescent="0.25">
      <c r="A26" s="36">
        <v>1.23</v>
      </c>
      <c r="B26" s="38" t="s">
        <v>19</v>
      </c>
      <c r="C26" s="38" t="s">
        <v>51</v>
      </c>
      <c r="D26" s="37" t="s">
        <v>9</v>
      </c>
      <c r="E26" s="16">
        <v>1</v>
      </c>
      <c r="F26" s="44">
        <v>8000</v>
      </c>
      <c r="G26" s="44">
        <f t="shared" si="1"/>
        <v>8000</v>
      </c>
      <c r="H26" s="60" t="s">
        <v>80</v>
      </c>
      <c r="I26" s="41" t="s">
        <v>28</v>
      </c>
    </row>
    <row r="27" spans="1:9" s="29" customFormat="1" x14ac:dyDescent="0.25">
      <c r="A27" s="36">
        <v>1.24</v>
      </c>
      <c r="B27" s="38" t="s">
        <v>19</v>
      </c>
      <c r="C27" s="38" t="s">
        <v>52</v>
      </c>
      <c r="D27" s="37" t="s">
        <v>9</v>
      </c>
      <c r="E27" s="16">
        <v>1</v>
      </c>
      <c r="F27" s="44">
        <v>10000</v>
      </c>
      <c r="G27" s="44">
        <f t="shared" si="1"/>
        <v>10000</v>
      </c>
      <c r="H27" s="60" t="s">
        <v>89</v>
      </c>
      <c r="I27" s="41" t="s">
        <v>53</v>
      </c>
    </row>
    <row r="28" spans="1:9" s="29" customFormat="1" x14ac:dyDescent="0.25">
      <c r="A28" s="36">
        <v>1.25</v>
      </c>
      <c r="B28" s="38" t="s">
        <v>19</v>
      </c>
      <c r="C28" s="38" t="s">
        <v>54</v>
      </c>
      <c r="D28" s="37" t="s">
        <v>9</v>
      </c>
      <c r="E28" s="16">
        <v>1</v>
      </c>
      <c r="F28" s="44">
        <v>6000</v>
      </c>
      <c r="G28" s="44">
        <f t="shared" si="1"/>
        <v>6000</v>
      </c>
      <c r="H28" s="60" t="s">
        <v>90</v>
      </c>
      <c r="I28" s="41" t="s">
        <v>25</v>
      </c>
    </row>
    <row r="29" spans="1:9" s="29" customFormat="1" x14ac:dyDescent="0.25">
      <c r="A29" s="36">
        <v>1.26</v>
      </c>
      <c r="B29" s="38" t="s">
        <v>19</v>
      </c>
      <c r="C29" s="38" t="s">
        <v>55</v>
      </c>
      <c r="D29" s="37" t="s">
        <v>9</v>
      </c>
      <c r="E29" s="16">
        <v>1</v>
      </c>
      <c r="F29" s="44">
        <v>5000</v>
      </c>
      <c r="G29" s="44">
        <f t="shared" si="1"/>
        <v>5000</v>
      </c>
      <c r="H29" s="60" t="s">
        <v>81</v>
      </c>
      <c r="I29" s="41" t="s">
        <v>56</v>
      </c>
    </row>
    <row r="30" spans="1:9" s="29" customFormat="1" x14ac:dyDescent="0.25">
      <c r="A30" s="36">
        <v>1.27</v>
      </c>
      <c r="B30" s="38" t="s">
        <v>19</v>
      </c>
      <c r="C30" s="38" t="s">
        <v>31</v>
      </c>
      <c r="D30" s="37" t="s">
        <v>9</v>
      </c>
      <c r="E30" s="16">
        <v>1</v>
      </c>
      <c r="F30" s="44">
        <v>8000</v>
      </c>
      <c r="G30" s="44">
        <f t="shared" si="1"/>
        <v>8000</v>
      </c>
      <c r="H30" s="60" t="s">
        <v>82</v>
      </c>
      <c r="I30" s="41" t="s">
        <v>21</v>
      </c>
    </row>
    <row r="31" spans="1:9" s="29" customFormat="1" x14ac:dyDescent="0.25">
      <c r="A31" s="36">
        <v>1.28</v>
      </c>
      <c r="B31" s="38" t="s">
        <v>19</v>
      </c>
      <c r="C31" s="38" t="s">
        <v>57</v>
      </c>
      <c r="D31" s="37" t="s">
        <v>9</v>
      </c>
      <c r="E31" s="16">
        <v>1</v>
      </c>
      <c r="F31" s="44">
        <v>1500</v>
      </c>
      <c r="G31" s="44">
        <f t="shared" si="1"/>
        <v>1500</v>
      </c>
      <c r="H31" s="60" t="s">
        <v>104</v>
      </c>
      <c r="I31" s="41" t="s">
        <v>58</v>
      </c>
    </row>
    <row r="32" spans="1:9" s="29" customFormat="1" x14ac:dyDescent="0.25">
      <c r="A32" s="36">
        <v>1.29</v>
      </c>
      <c r="B32" s="38" t="s">
        <v>19</v>
      </c>
      <c r="C32" s="38" t="s">
        <v>57</v>
      </c>
      <c r="D32" s="37" t="s">
        <v>9</v>
      </c>
      <c r="E32" s="16">
        <v>1</v>
      </c>
      <c r="F32" s="44">
        <v>1500</v>
      </c>
      <c r="G32" s="44">
        <f t="shared" si="1"/>
        <v>1500</v>
      </c>
      <c r="H32" s="60" t="s">
        <v>83</v>
      </c>
      <c r="I32" s="41" t="s">
        <v>59</v>
      </c>
    </row>
    <row r="33" spans="1:9" s="29" customFormat="1" x14ac:dyDescent="0.25">
      <c r="A33" s="36">
        <v>1.3</v>
      </c>
      <c r="B33" s="38" t="s">
        <v>30</v>
      </c>
      <c r="C33" s="38" t="s">
        <v>57</v>
      </c>
      <c r="D33" s="37" t="s">
        <v>9</v>
      </c>
      <c r="E33" s="16">
        <v>1</v>
      </c>
      <c r="F33" s="44">
        <v>1500</v>
      </c>
      <c r="G33" s="44">
        <f t="shared" si="1"/>
        <v>1500</v>
      </c>
      <c r="H33" s="60" t="s">
        <v>83</v>
      </c>
      <c r="I33" s="41" t="s">
        <v>59</v>
      </c>
    </row>
    <row r="34" spans="1:9" s="29" customFormat="1" x14ac:dyDescent="0.25">
      <c r="A34" s="36">
        <v>1.31</v>
      </c>
      <c r="B34" s="38" t="s">
        <v>26</v>
      </c>
      <c r="C34" s="38" t="s">
        <v>57</v>
      </c>
      <c r="D34" s="37" t="s">
        <v>9</v>
      </c>
      <c r="E34" s="16">
        <v>1</v>
      </c>
      <c r="F34" s="44">
        <v>1500</v>
      </c>
      <c r="G34" s="44">
        <f t="shared" si="1"/>
        <v>1500</v>
      </c>
      <c r="H34" s="60" t="s">
        <v>83</v>
      </c>
      <c r="I34" s="41" t="s">
        <v>59</v>
      </c>
    </row>
    <row r="35" spans="1:9" x14ac:dyDescent="0.25">
      <c r="A35" s="107" t="s">
        <v>6</v>
      </c>
      <c r="B35" s="108"/>
      <c r="C35" s="109"/>
      <c r="D35" s="21"/>
      <c r="E35" s="21"/>
      <c r="F35" s="45"/>
      <c r="G35" s="46">
        <f>SUM(G4:G34)</f>
        <v>200000</v>
      </c>
      <c r="H35" s="137"/>
      <c r="I35" s="138"/>
    </row>
    <row r="36" spans="1:9" x14ac:dyDescent="0.25">
      <c r="A36" s="126" t="s">
        <v>14</v>
      </c>
      <c r="B36" s="127"/>
      <c r="C36" s="128"/>
      <c r="D36" s="20" t="s">
        <v>12</v>
      </c>
      <c r="E36" s="12">
        <v>0</v>
      </c>
      <c r="F36" s="47"/>
      <c r="G36" s="48"/>
      <c r="H36" s="139"/>
      <c r="I36" s="140"/>
    </row>
    <row r="37" spans="1:9" ht="14.4" thickBot="1" x14ac:dyDescent="0.3">
      <c r="A37" s="110" t="s">
        <v>13</v>
      </c>
      <c r="B37" s="111"/>
      <c r="C37" s="112"/>
      <c r="D37" s="21"/>
      <c r="E37" s="21"/>
      <c r="F37" s="45"/>
      <c r="G37" s="46">
        <f>G35*(1-(E36/100))</f>
        <v>200000</v>
      </c>
      <c r="H37" s="129"/>
      <c r="I37" s="130"/>
    </row>
    <row r="38" spans="1:9" s="5" customFormat="1" ht="22.2" thickTop="1" thickBot="1" x14ac:dyDescent="0.45">
      <c r="A38" s="8">
        <v>2</v>
      </c>
      <c r="B38" s="9" t="s">
        <v>65</v>
      </c>
      <c r="C38" s="9"/>
      <c r="D38" s="61"/>
      <c r="E38" s="63"/>
      <c r="F38" s="64"/>
      <c r="G38" s="64"/>
      <c r="H38" s="42"/>
      <c r="I38" s="62"/>
    </row>
    <row r="39" spans="1:9" s="18" customFormat="1" ht="15" customHeight="1" thickTop="1" x14ac:dyDescent="0.25">
      <c r="A39" s="17">
        <v>2.1</v>
      </c>
      <c r="B39" s="113" t="s">
        <v>105</v>
      </c>
      <c r="C39" s="114"/>
      <c r="D39" s="65" t="s">
        <v>91</v>
      </c>
      <c r="E39" s="92">
        <v>1</v>
      </c>
      <c r="F39" s="66">
        <v>5000</v>
      </c>
      <c r="G39" s="66">
        <f t="shared" ref="G39:G44" si="2">F39*E39</f>
        <v>5000</v>
      </c>
      <c r="H39" s="117" t="s">
        <v>107</v>
      </c>
      <c r="I39" s="118"/>
    </row>
    <row r="40" spans="1:9" s="18" customFormat="1" x14ac:dyDescent="0.25">
      <c r="A40" s="17">
        <v>2.2000000000000002</v>
      </c>
      <c r="B40" s="101" t="s">
        <v>106</v>
      </c>
      <c r="C40" s="102"/>
      <c r="D40" s="16" t="s">
        <v>91</v>
      </c>
      <c r="E40" s="93">
        <v>1</v>
      </c>
      <c r="F40" s="44">
        <v>7000</v>
      </c>
      <c r="G40" s="44">
        <f t="shared" si="2"/>
        <v>7000</v>
      </c>
      <c r="H40" s="119"/>
      <c r="I40" s="120"/>
    </row>
    <row r="41" spans="1:9" s="18" customFormat="1" x14ac:dyDescent="0.25">
      <c r="A41" s="17">
        <v>2.2999999999999998</v>
      </c>
      <c r="B41" s="101" t="s">
        <v>95</v>
      </c>
      <c r="C41" s="102"/>
      <c r="D41" s="16" t="s">
        <v>91</v>
      </c>
      <c r="E41" s="93">
        <v>1</v>
      </c>
      <c r="F41" s="44">
        <v>9000</v>
      </c>
      <c r="G41" s="44">
        <f t="shared" si="2"/>
        <v>9000</v>
      </c>
      <c r="H41" s="119"/>
      <c r="I41" s="120"/>
    </row>
    <row r="42" spans="1:9" s="18" customFormat="1" x14ac:dyDescent="0.25">
      <c r="A42" s="17">
        <v>2.4</v>
      </c>
      <c r="B42" s="101" t="s">
        <v>92</v>
      </c>
      <c r="C42" s="102"/>
      <c r="D42" s="16" t="s">
        <v>91</v>
      </c>
      <c r="E42" s="93">
        <v>1</v>
      </c>
      <c r="F42" s="44">
        <v>15000</v>
      </c>
      <c r="G42" s="44">
        <f t="shared" si="2"/>
        <v>15000</v>
      </c>
      <c r="H42" s="119"/>
      <c r="I42" s="120"/>
    </row>
    <row r="43" spans="1:9" s="18" customFormat="1" x14ac:dyDescent="0.25">
      <c r="A43" s="17">
        <v>2.5</v>
      </c>
      <c r="B43" s="101" t="s">
        <v>96</v>
      </c>
      <c r="C43" s="102"/>
      <c r="D43" s="16" t="s">
        <v>91</v>
      </c>
      <c r="E43" s="93">
        <v>1</v>
      </c>
      <c r="F43" s="44">
        <v>23000</v>
      </c>
      <c r="G43" s="44">
        <f t="shared" si="2"/>
        <v>23000</v>
      </c>
      <c r="H43" s="119"/>
      <c r="I43" s="120"/>
    </row>
    <row r="44" spans="1:9" s="18" customFormat="1" x14ac:dyDescent="0.25">
      <c r="A44" s="17">
        <v>2.6</v>
      </c>
      <c r="B44" s="101" t="s">
        <v>94</v>
      </c>
      <c r="C44" s="102"/>
      <c r="D44" s="16" t="s">
        <v>93</v>
      </c>
      <c r="E44" s="80">
        <f>12*E39*10+12*E40*20+12*E41*50+12*E42*80+12*E43*150</f>
        <v>3720</v>
      </c>
      <c r="F44" s="44">
        <v>8</v>
      </c>
      <c r="G44" s="44">
        <f t="shared" si="2"/>
        <v>29760</v>
      </c>
      <c r="H44" s="119"/>
      <c r="I44" s="120"/>
    </row>
    <row r="45" spans="1:9" x14ac:dyDescent="0.25">
      <c r="A45" s="107" t="s">
        <v>7</v>
      </c>
      <c r="B45" s="108"/>
      <c r="C45" s="109"/>
      <c r="D45" s="20"/>
      <c r="E45" s="20"/>
      <c r="F45" s="44"/>
      <c r="G45" s="49">
        <f>SUM(G39:G44)</f>
        <v>88760</v>
      </c>
      <c r="H45" s="121"/>
      <c r="I45" s="122"/>
    </row>
    <row r="46" spans="1:9" x14ac:dyDescent="0.25">
      <c r="A46" s="126" t="s">
        <v>15</v>
      </c>
      <c r="B46" s="127"/>
      <c r="C46" s="128"/>
      <c r="D46" s="20" t="s">
        <v>12</v>
      </c>
      <c r="E46" s="12">
        <v>0</v>
      </c>
      <c r="F46" s="47"/>
      <c r="G46" s="48"/>
      <c r="H46" s="73"/>
      <c r="I46" s="74"/>
    </row>
    <row r="47" spans="1:9" ht="14.4" thickBot="1" x14ac:dyDescent="0.3">
      <c r="A47" s="110" t="s">
        <v>16</v>
      </c>
      <c r="B47" s="111"/>
      <c r="C47" s="112"/>
      <c r="D47" s="21"/>
      <c r="E47" s="21"/>
      <c r="F47" s="45"/>
      <c r="G47" s="46">
        <f>G45*(1-(E46/100))</f>
        <v>88760</v>
      </c>
      <c r="H47" s="129"/>
      <c r="I47" s="130"/>
    </row>
    <row r="48" spans="1:9" s="5" customFormat="1" ht="22.2" thickTop="1" thickBot="1" x14ac:dyDescent="0.45">
      <c r="A48" s="8">
        <v>3</v>
      </c>
      <c r="B48" s="9" t="s">
        <v>98</v>
      </c>
      <c r="C48" s="9"/>
      <c r="D48" s="10"/>
      <c r="E48" s="10"/>
      <c r="F48" s="75"/>
      <c r="G48" s="64"/>
      <c r="H48" s="42"/>
      <c r="I48" s="62"/>
    </row>
    <row r="49" spans="1:11" s="27" customFormat="1" ht="14.4" thickTop="1" x14ac:dyDescent="0.25">
      <c r="A49" s="22" t="s">
        <v>99</v>
      </c>
      <c r="B49" s="23" t="s">
        <v>17</v>
      </c>
      <c r="C49" s="23"/>
      <c r="D49" s="24" t="s">
        <v>9</v>
      </c>
      <c r="E49" s="24" t="s">
        <v>18</v>
      </c>
      <c r="F49" s="25">
        <v>20000</v>
      </c>
      <c r="G49" s="25">
        <f t="shared" ref="G49" si="3">F49*E49</f>
        <v>20000</v>
      </c>
      <c r="H49" s="103"/>
      <c r="I49" s="104"/>
      <c r="J49" s="26"/>
    </row>
    <row r="50" spans="1:11" x14ac:dyDescent="0.25">
      <c r="A50" s="107" t="s">
        <v>8</v>
      </c>
      <c r="B50" s="108"/>
      <c r="C50" s="109"/>
      <c r="D50" s="20"/>
      <c r="E50" s="28"/>
      <c r="F50" s="28"/>
      <c r="G50" s="14">
        <f>SUM(G49)</f>
        <v>20000</v>
      </c>
      <c r="H50" s="105"/>
      <c r="I50" s="106"/>
      <c r="J50" s="13"/>
      <c r="K50" s="29"/>
    </row>
    <row r="51" spans="1:11" ht="15.6" x14ac:dyDescent="0.3">
      <c r="A51" s="123" t="s">
        <v>100</v>
      </c>
      <c r="B51" s="124"/>
      <c r="C51" s="125"/>
      <c r="D51" s="19" t="s">
        <v>12</v>
      </c>
      <c r="E51" s="67">
        <v>0</v>
      </c>
      <c r="F51" s="68"/>
      <c r="G51" s="69"/>
      <c r="H51" s="115"/>
      <c r="I51" s="116"/>
      <c r="J51" s="30"/>
      <c r="K51" s="29"/>
    </row>
    <row r="52" spans="1:11" ht="14.4" thickBot="1" x14ac:dyDescent="0.3">
      <c r="A52" s="110" t="s">
        <v>101</v>
      </c>
      <c r="B52" s="111"/>
      <c r="C52" s="112"/>
      <c r="D52" s="70"/>
      <c r="E52" s="71"/>
      <c r="F52" s="71"/>
      <c r="G52" s="72">
        <f>G50*(1+(E51/100))</f>
        <v>20000</v>
      </c>
      <c r="H52" s="95"/>
      <c r="I52" s="96"/>
      <c r="J52" s="13"/>
      <c r="K52" s="29"/>
    </row>
    <row r="53" spans="1:11" ht="14.4" thickTop="1" x14ac:dyDescent="0.25">
      <c r="A53" s="6"/>
      <c r="B53" s="1" t="s">
        <v>5</v>
      </c>
      <c r="C53" s="1"/>
      <c r="D53" s="1"/>
      <c r="E53" s="1"/>
      <c r="F53" s="50"/>
      <c r="G53" s="50">
        <f>G37+G47+G52</f>
        <v>308760</v>
      </c>
      <c r="H53" s="97"/>
      <c r="I53" s="98"/>
    </row>
    <row r="54" spans="1:11" ht="14.4" thickBot="1" x14ac:dyDescent="0.3">
      <c r="A54" s="7"/>
      <c r="B54" s="2" t="s">
        <v>4</v>
      </c>
      <c r="C54" s="2"/>
      <c r="D54" s="2"/>
      <c r="E54" s="2"/>
      <c r="F54" s="51"/>
      <c r="G54" s="51">
        <f>G53*1.18</f>
        <v>364336.8</v>
      </c>
      <c r="H54" s="99"/>
      <c r="I54" s="100"/>
    </row>
    <row r="55" spans="1:11" ht="15" thickTop="1" x14ac:dyDescent="0.2"/>
    <row r="56" spans="1:11" ht="14.25" x14ac:dyDescent="0.2">
      <c r="A56" s="15"/>
      <c r="D56" s="15"/>
      <c r="E56" s="15"/>
      <c r="F56" s="15"/>
      <c r="G56" s="15"/>
      <c r="H56" s="15"/>
    </row>
    <row r="57" spans="1:11" ht="14.25" x14ac:dyDescent="0.2">
      <c r="A57" s="15"/>
      <c r="D57" s="15"/>
      <c r="E57" s="15"/>
      <c r="F57" s="15"/>
      <c r="G57" s="15"/>
      <c r="H57" s="15"/>
    </row>
    <row r="58" spans="1:11" ht="14.25" x14ac:dyDescent="0.2">
      <c r="A58" s="15"/>
      <c r="D58" s="15"/>
      <c r="E58" s="15"/>
      <c r="F58" s="15"/>
      <c r="G58" s="15"/>
      <c r="H58" s="15"/>
    </row>
    <row r="59" spans="1:11" ht="14.25" x14ac:dyDescent="0.2">
      <c r="A59" s="15"/>
      <c r="D59" s="15"/>
      <c r="E59" s="15"/>
      <c r="F59" s="15"/>
      <c r="G59" s="15"/>
      <c r="H59" s="15"/>
    </row>
    <row r="60" spans="1:11" ht="14.25" x14ac:dyDescent="0.2">
      <c r="A60" s="15"/>
      <c r="D60" s="15"/>
      <c r="E60" s="15"/>
      <c r="F60" s="15"/>
      <c r="G60" s="15"/>
      <c r="H60" s="15"/>
    </row>
    <row r="61" spans="1:11" ht="14.25" x14ac:dyDescent="0.2">
      <c r="A61" s="15"/>
      <c r="D61" s="15"/>
      <c r="E61" s="15"/>
      <c r="F61" s="15"/>
      <c r="G61" s="15"/>
      <c r="H61" s="15"/>
    </row>
    <row r="62" spans="1:11" ht="14.25" x14ac:dyDescent="0.2">
      <c r="A62" s="15"/>
      <c r="D62" s="15"/>
      <c r="E62" s="15"/>
      <c r="F62" s="15"/>
      <c r="G62" s="15"/>
      <c r="H62" s="15"/>
    </row>
    <row r="63" spans="1:11" ht="14.25" x14ac:dyDescent="0.2">
      <c r="A63" s="15"/>
      <c r="D63" s="15"/>
      <c r="E63" s="15"/>
      <c r="F63" s="15"/>
      <c r="G63" s="15"/>
      <c r="H63" s="15"/>
    </row>
    <row r="64" spans="1:11" ht="14.25" x14ac:dyDescent="0.2">
      <c r="A64" s="15"/>
      <c r="D64" s="15"/>
      <c r="E64" s="15"/>
      <c r="F64" s="15"/>
      <c r="G64" s="15"/>
      <c r="H64" s="15"/>
    </row>
    <row r="65" spans="1:8" ht="14.25" x14ac:dyDescent="0.2">
      <c r="A65" s="15"/>
      <c r="D65" s="15"/>
      <c r="E65" s="15"/>
      <c r="F65" s="15"/>
      <c r="G65" s="15"/>
      <c r="H65" s="15"/>
    </row>
    <row r="66" spans="1:8" ht="14.25" x14ac:dyDescent="0.2">
      <c r="A66" s="15"/>
      <c r="D66" s="15"/>
      <c r="E66" s="15"/>
      <c r="F66" s="15"/>
      <c r="G66" s="15"/>
      <c r="H66" s="15"/>
    </row>
    <row r="67" spans="1:8" ht="14.25" x14ac:dyDescent="0.2">
      <c r="A67" s="15"/>
      <c r="D67" s="15"/>
      <c r="E67" s="15"/>
      <c r="F67" s="15"/>
      <c r="G67" s="15"/>
      <c r="H67" s="15"/>
    </row>
    <row r="68" spans="1:8" ht="14.25" x14ac:dyDescent="0.2">
      <c r="A68" s="15"/>
      <c r="D68" s="15"/>
      <c r="E68" s="15"/>
      <c r="F68" s="15"/>
      <c r="G68" s="15"/>
      <c r="H68" s="15"/>
    </row>
    <row r="69" spans="1:8" x14ac:dyDescent="0.25">
      <c r="A69" s="15"/>
      <c r="D69" s="15"/>
      <c r="E69" s="15"/>
      <c r="F69" s="15"/>
      <c r="G69" s="15"/>
      <c r="H69" s="15"/>
    </row>
    <row r="70" spans="1:8" x14ac:dyDescent="0.25">
      <c r="A70" s="15"/>
      <c r="D70" s="15"/>
      <c r="E70" s="15"/>
      <c r="F70" s="15"/>
      <c r="G70" s="15"/>
      <c r="H70" s="15"/>
    </row>
    <row r="71" spans="1:8" x14ac:dyDescent="0.25">
      <c r="A71" s="15"/>
      <c r="D71" s="15"/>
      <c r="E71" s="15"/>
      <c r="F71" s="15"/>
      <c r="G71" s="15"/>
      <c r="H71" s="15"/>
    </row>
    <row r="72" spans="1:8" x14ac:dyDescent="0.25">
      <c r="A72" s="15"/>
      <c r="D72" s="15"/>
      <c r="E72" s="15"/>
      <c r="F72" s="15"/>
      <c r="G72" s="15"/>
      <c r="H72" s="15"/>
    </row>
    <row r="73" spans="1:8" x14ac:dyDescent="0.25">
      <c r="A73" s="15"/>
      <c r="D73" s="15"/>
      <c r="E73" s="15"/>
      <c r="F73" s="15"/>
      <c r="G73" s="15"/>
      <c r="H73" s="15"/>
    </row>
    <row r="74" spans="1:8" x14ac:dyDescent="0.25">
      <c r="A74" s="15"/>
      <c r="D74" s="15"/>
      <c r="E74" s="15"/>
      <c r="F74" s="15"/>
      <c r="G74" s="15"/>
      <c r="H74" s="15"/>
    </row>
    <row r="75" spans="1:8" x14ac:dyDescent="0.25">
      <c r="A75" s="15"/>
      <c r="D75" s="15"/>
      <c r="E75" s="15"/>
      <c r="F75" s="15"/>
      <c r="G75" s="15"/>
      <c r="H75" s="15"/>
    </row>
    <row r="76" spans="1:8" x14ac:dyDescent="0.25">
      <c r="A76" s="15"/>
      <c r="D76" s="15"/>
      <c r="E76" s="15"/>
      <c r="F76" s="15"/>
      <c r="G76" s="15"/>
      <c r="H76" s="15"/>
    </row>
    <row r="77" spans="1:8" x14ac:dyDescent="0.25">
      <c r="A77" s="15"/>
      <c r="D77" s="15"/>
      <c r="E77" s="15"/>
      <c r="F77" s="15"/>
      <c r="G77" s="15"/>
      <c r="H77" s="15"/>
    </row>
    <row r="78" spans="1:8" x14ac:dyDescent="0.25">
      <c r="A78" s="15"/>
      <c r="D78" s="15"/>
      <c r="E78" s="15"/>
      <c r="F78" s="15"/>
      <c r="G78" s="15"/>
      <c r="H78" s="15"/>
    </row>
    <row r="79" spans="1:8" x14ac:dyDescent="0.25">
      <c r="A79" s="15"/>
      <c r="D79" s="15"/>
      <c r="E79" s="15"/>
      <c r="F79" s="15"/>
      <c r="G79" s="15"/>
      <c r="H79" s="15"/>
    </row>
    <row r="80" spans="1:8" x14ac:dyDescent="0.25">
      <c r="A80" s="15"/>
      <c r="D80" s="15"/>
      <c r="E80" s="15"/>
      <c r="F80" s="15"/>
      <c r="G80" s="15"/>
      <c r="H80" s="15"/>
    </row>
    <row r="81" spans="1:8" x14ac:dyDescent="0.25">
      <c r="A81" s="15"/>
      <c r="D81" s="15"/>
      <c r="E81" s="15"/>
      <c r="F81" s="15"/>
      <c r="G81" s="15"/>
      <c r="H81" s="15"/>
    </row>
    <row r="82" spans="1:8" x14ac:dyDescent="0.25">
      <c r="A82" s="15"/>
      <c r="D82" s="15"/>
      <c r="E82" s="15"/>
      <c r="F82" s="15"/>
      <c r="G82" s="15"/>
      <c r="H82" s="15"/>
    </row>
    <row r="83" spans="1:8" x14ac:dyDescent="0.25">
      <c r="A83" s="15"/>
      <c r="D83" s="15"/>
      <c r="E83" s="15"/>
      <c r="F83" s="15"/>
      <c r="G83" s="15"/>
      <c r="H83" s="15"/>
    </row>
    <row r="84" spans="1:8" x14ac:dyDescent="0.25">
      <c r="A84" s="15"/>
      <c r="D84" s="15"/>
      <c r="E84" s="15"/>
      <c r="F84" s="15"/>
      <c r="G84" s="15"/>
      <c r="H84" s="15"/>
    </row>
    <row r="85" spans="1:8" x14ac:dyDescent="0.25">
      <c r="A85" s="15"/>
      <c r="D85" s="15"/>
      <c r="E85" s="15"/>
      <c r="F85" s="15"/>
      <c r="G85" s="15"/>
      <c r="H85" s="15"/>
    </row>
    <row r="86" spans="1:8" x14ac:dyDescent="0.25">
      <c r="A86" s="15"/>
      <c r="D86" s="15"/>
      <c r="E86" s="15"/>
      <c r="F86" s="15"/>
      <c r="G86" s="15"/>
      <c r="H86" s="15"/>
    </row>
    <row r="87" spans="1:8" x14ac:dyDescent="0.25">
      <c r="A87" s="15"/>
      <c r="D87" s="15"/>
      <c r="E87" s="15"/>
      <c r="F87" s="15"/>
      <c r="G87" s="15"/>
      <c r="H87" s="15"/>
    </row>
    <row r="88" spans="1:8" x14ac:dyDescent="0.25">
      <c r="A88" s="15"/>
      <c r="D88" s="15"/>
      <c r="E88" s="15"/>
      <c r="F88" s="15"/>
      <c r="G88" s="15"/>
      <c r="H88" s="15"/>
    </row>
    <row r="89" spans="1:8" x14ac:dyDescent="0.25">
      <c r="A89" s="15"/>
      <c r="D89" s="15"/>
      <c r="E89" s="15"/>
      <c r="F89" s="15"/>
      <c r="G89" s="15"/>
      <c r="H89" s="15"/>
    </row>
    <row r="90" spans="1:8" x14ac:dyDescent="0.25">
      <c r="A90" s="15"/>
      <c r="D90" s="15"/>
      <c r="E90" s="15"/>
      <c r="F90" s="15"/>
      <c r="G90" s="15"/>
      <c r="H90" s="15"/>
    </row>
    <row r="91" spans="1:8" x14ac:dyDescent="0.25">
      <c r="A91" s="15"/>
      <c r="D91" s="15"/>
      <c r="E91" s="15"/>
      <c r="F91" s="15"/>
      <c r="G91" s="15"/>
      <c r="H91" s="15"/>
    </row>
    <row r="92" spans="1:8" x14ac:dyDescent="0.25">
      <c r="A92" s="15"/>
      <c r="D92" s="15"/>
      <c r="E92" s="15"/>
      <c r="F92" s="15"/>
      <c r="G92" s="15"/>
      <c r="H92" s="15"/>
    </row>
    <row r="93" spans="1:8" x14ac:dyDescent="0.25">
      <c r="A93" s="15"/>
      <c r="D93" s="15"/>
      <c r="E93" s="15"/>
      <c r="F93" s="15"/>
      <c r="G93" s="15"/>
      <c r="H93" s="15"/>
    </row>
    <row r="94" spans="1:8" x14ac:dyDescent="0.25">
      <c r="A94" s="15"/>
      <c r="D94" s="15"/>
      <c r="E94" s="15"/>
      <c r="F94" s="15"/>
      <c r="G94" s="15"/>
      <c r="H94" s="15"/>
    </row>
    <row r="95" spans="1:8" x14ac:dyDescent="0.25">
      <c r="A95" s="15"/>
      <c r="D95" s="15"/>
      <c r="E95" s="15"/>
      <c r="F95" s="15"/>
      <c r="G95" s="15"/>
      <c r="H95" s="15"/>
    </row>
    <row r="96" spans="1:8" x14ac:dyDescent="0.25">
      <c r="A96" s="15"/>
      <c r="D96" s="15"/>
      <c r="E96" s="15"/>
      <c r="F96" s="15"/>
      <c r="G96" s="15"/>
      <c r="H96" s="15"/>
    </row>
    <row r="97" spans="1:8" x14ac:dyDescent="0.25">
      <c r="A97" s="15"/>
      <c r="D97" s="15"/>
      <c r="E97" s="15"/>
      <c r="F97" s="15"/>
      <c r="G97" s="15"/>
      <c r="H97" s="15"/>
    </row>
    <row r="98" spans="1:8" x14ac:dyDescent="0.25">
      <c r="A98" s="15"/>
      <c r="D98" s="15"/>
      <c r="E98" s="15"/>
      <c r="F98" s="15"/>
      <c r="G98" s="15"/>
      <c r="H98" s="15"/>
    </row>
    <row r="99" spans="1:8" x14ac:dyDescent="0.25">
      <c r="A99" s="15"/>
      <c r="D99" s="15"/>
      <c r="E99" s="15"/>
      <c r="F99" s="15"/>
      <c r="G99" s="15"/>
      <c r="H99" s="15"/>
    </row>
    <row r="100" spans="1:8" x14ac:dyDescent="0.25">
      <c r="A100" s="15"/>
      <c r="D100" s="15"/>
      <c r="E100" s="15"/>
      <c r="F100" s="15"/>
      <c r="G100" s="15"/>
      <c r="H100" s="15"/>
    </row>
    <row r="101" spans="1:8" x14ac:dyDescent="0.25">
      <c r="A101" s="15"/>
      <c r="D101" s="15"/>
      <c r="E101" s="15"/>
      <c r="F101" s="15"/>
      <c r="G101" s="15"/>
      <c r="H101" s="15"/>
    </row>
  </sheetData>
  <mergeCells count="29">
    <mergeCell ref="A1:H1"/>
    <mergeCell ref="A37:C37"/>
    <mergeCell ref="B2:C2"/>
    <mergeCell ref="H2:I2"/>
    <mergeCell ref="H35:I35"/>
    <mergeCell ref="H36:I36"/>
    <mergeCell ref="H37:I37"/>
    <mergeCell ref="A35:C35"/>
    <mergeCell ref="A36:C36"/>
    <mergeCell ref="B39:C39"/>
    <mergeCell ref="B40:C40"/>
    <mergeCell ref="B41:C41"/>
    <mergeCell ref="B42:C42"/>
    <mergeCell ref="H51:I51"/>
    <mergeCell ref="H39:I45"/>
    <mergeCell ref="A50:C50"/>
    <mergeCell ref="A51:C51"/>
    <mergeCell ref="A46:C46"/>
    <mergeCell ref="A47:C47"/>
    <mergeCell ref="H47:I47"/>
    <mergeCell ref="H52:I52"/>
    <mergeCell ref="H53:I53"/>
    <mergeCell ref="H54:I54"/>
    <mergeCell ref="B43:C43"/>
    <mergeCell ref="H49:I49"/>
    <mergeCell ref="H50:I50"/>
    <mergeCell ref="B44:C44"/>
    <mergeCell ref="A45:C45"/>
    <mergeCell ref="A52:C52"/>
  </mergeCells>
  <pageMargins left="0.15748031496062992" right="0.15748031496062992" top="0.23622047244094491" bottom="0.19685039370078741" header="0.15748031496062992" footer="0.15748031496062992"/>
  <pageSetup paperSize="9" scale="85" orientation="portrait" r:id="rId1"/>
  <rowBreaks count="1" manualBreakCount="1">
    <brk id="37" max="16383" man="1"/>
  </rowBreaks>
  <ignoredErrors>
    <ignoredError sqref="E49"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showGridLines="0" rightToLeft="1" view="pageBreakPreview" zoomScaleNormal="100" zoomScaleSheetLayoutView="100" workbookViewId="0">
      <pane ySplit="2" topLeftCell="A40" activePane="bottomLeft" state="frozen"/>
      <selection pane="bottomLeft" activeCell="L33" sqref="L33"/>
    </sheetView>
  </sheetViews>
  <sheetFormatPr defaultColWidth="9" defaultRowHeight="13.8" x14ac:dyDescent="0.25"/>
  <cols>
    <col min="1" max="1" width="4.3984375" style="31" customWidth="1"/>
    <col min="2" max="2" width="10" style="15" customWidth="1"/>
    <col min="3" max="3" width="18" style="15" customWidth="1"/>
    <col min="4" max="4" width="6.3984375" style="31" bestFit="1" customWidth="1"/>
    <col min="5" max="5" width="5.3984375" style="90" bestFit="1" customWidth="1"/>
    <col min="6" max="6" width="10.19921875" style="52" bestFit="1" customWidth="1"/>
    <col min="7" max="7" width="10.5" style="52" customWidth="1"/>
    <col min="8" max="8" width="8.59765625" style="32" customWidth="1"/>
    <col min="9" max="9" width="17.19921875" style="15" bestFit="1" customWidth="1"/>
    <col min="10" max="16384" width="9" style="15"/>
  </cols>
  <sheetData>
    <row r="1" spans="1:9" ht="25.8" thickTop="1" thickBot="1" x14ac:dyDescent="0.45">
      <c r="A1" s="131" t="s">
        <v>97</v>
      </c>
      <c r="B1" s="132"/>
      <c r="C1" s="132"/>
      <c r="D1" s="132"/>
      <c r="E1" s="132"/>
      <c r="F1" s="132"/>
      <c r="G1" s="132"/>
      <c r="H1" s="132"/>
      <c r="I1" s="11">
        <f>G54</f>
        <v>217356</v>
      </c>
    </row>
    <row r="2" spans="1:9" ht="15" thickTop="1" thickBot="1" x14ac:dyDescent="0.3">
      <c r="A2" s="3" t="s">
        <v>0</v>
      </c>
      <c r="B2" s="133" t="s">
        <v>1</v>
      </c>
      <c r="C2" s="134"/>
      <c r="D2" s="4" t="s">
        <v>2</v>
      </c>
      <c r="E2" s="78" t="s">
        <v>3</v>
      </c>
      <c r="F2" s="43" t="s">
        <v>11</v>
      </c>
      <c r="G2" s="43" t="s">
        <v>10</v>
      </c>
      <c r="H2" s="135" t="s">
        <v>66</v>
      </c>
      <c r="I2" s="136"/>
    </row>
    <row r="3" spans="1:9" s="5" customFormat="1" ht="21.6" thickTop="1" x14ac:dyDescent="0.4">
      <c r="A3" s="58">
        <v>1</v>
      </c>
      <c r="B3" s="59" t="s">
        <v>61</v>
      </c>
      <c r="C3" s="39"/>
      <c r="D3" s="53"/>
      <c r="E3" s="79"/>
      <c r="F3" s="56"/>
      <c r="G3" s="56"/>
      <c r="H3" s="57"/>
      <c r="I3" s="54"/>
    </row>
    <row r="4" spans="1:9" s="29" customFormat="1" x14ac:dyDescent="0.25">
      <c r="A4" s="33">
        <v>1.1000000000000001</v>
      </c>
      <c r="B4" s="38" t="s">
        <v>19</v>
      </c>
      <c r="C4" s="38" t="s">
        <v>20</v>
      </c>
      <c r="D4" s="37" t="s">
        <v>9</v>
      </c>
      <c r="E4" s="80">
        <v>1</v>
      </c>
      <c r="F4" s="44">
        <f>פורמט!F4</f>
        <v>8000</v>
      </c>
      <c r="G4" s="44">
        <f t="shared" ref="G4:G34" si="0">F4*E4</f>
        <v>8000</v>
      </c>
      <c r="H4" s="60" t="s">
        <v>67</v>
      </c>
      <c r="I4" s="41" t="s">
        <v>21</v>
      </c>
    </row>
    <row r="5" spans="1:9" s="29" customFormat="1" x14ac:dyDescent="0.25">
      <c r="A5" s="33">
        <v>1.2</v>
      </c>
      <c r="B5" s="38" t="s">
        <v>19</v>
      </c>
      <c r="C5" s="38" t="s">
        <v>20</v>
      </c>
      <c r="D5" s="37" t="s">
        <v>9</v>
      </c>
      <c r="E5" s="80">
        <v>1</v>
      </c>
      <c r="F5" s="44">
        <f>פורמט!F5</f>
        <v>8000</v>
      </c>
      <c r="G5" s="44">
        <f t="shared" si="0"/>
        <v>8000</v>
      </c>
      <c r="H5" s="60" t="s">
        <v>68</v>
      </c>
      <c r="I5" s="41" t="s">
        <v>21</v>
      </c>
    </row>
    <row r="6" spans="1:9" s="29" customFormat="1" x14ac:dyDescent="0.25">
      <c r="A6" s="33">
        <v>1.3</v>
      </c>
      <c r="B6" s="38" t="s">
        <v>22</v>
      </c>
      <c r="C6" s="38" t="s">
        <v>23</v>
      </c>
      <c r="D6" s="37" t="s">
        <v>9</v>
      </c>
      <c r="E6" s="80">
        <v>1</v>
      </c>
      <c r="F6" s="44">
        <f>פורמט!F6</f>
        <v>8000</v>
      </c>
      <c r="G6" s="44">
        <f t="shared" si="0"/>
        <v>8000</v>
      </c>
      <c r="H6" s="60" t="s">
        <v>69</v>
      </c>
      <c r="I6" s="41" t="s">
        <v>21</v>
      </c>
    </row>
    <row r="7" spans="1:9" s="40" customFormat="1" x14ac:dyDescent="0.25">
      <c r="A7" s="33">
        <v>1.4</v>
      </c>
      <c r="B7" s="38" t="s">
        <v>24</v>
      </c>
      <c r="C7" s="38" t="s">
        <v>23</v>
      </c>
      <c r="D7" s="37" t="s">
        <v>9</v>
      </c>
      <c r="E7" s="80">
        <v>1</v>
      </c>
      <c r="F7" s="44">
        <f>פורמט!F7</f>
        <v>5000</v>
      </c>
      <c r="G7" s="44">
        <f t="shared" si="0"/>
        <v>5000</v>
      </c>
      <c r="H7" s="60" t="s">
        <v>84</v>
      </c>
      <c r="I7" s="41" t="s">
        <v>25</v>
      </c>
    </row>
    <row r="8" spans="1:9" s="29" customFormat="1" x14ac:dyDescent="0.25">
      <c r="A8" s="33">
        <v>1.5</v>
      </c>
      <c r="B8" s="38" t="s">
        <v>26</v>
      </c>
      <c r="C8" s="38" t="s">
        <v>27</v>
      </c>
      <c r="D8" s="37" t="s">
        <v>9</v>
      </c>
      <c r="E8" s="80">
        <v>1</v>
      </c>
      <c r="F8" s="44">
        <f>פורמט!F8</f>
        <v>5000</v>
      </c>
      <c r="G8" s="44">
        <f t="shared" si="0"/>
        <v>5000</v>
      </c>
      <c r="H8" s="60" t="s">
        <v>70</v>
      </c>
      <c r="I8" s="41" t="s">
        <v>28</v>
      </c>
    </row>
    <row r="9" spans="1:9" s="40" customFormat="1" x14ac:dyDescent="0.25">
      <c r="A9" s="34">
        <v>1.6</v>
      </c>
      <c r="B9" s="38" t="s">
        <v>29</v>
      </c>
      <c r="C9" s="38" t="s">
        <v>27</v>
      </c>
      <c r="D9" s="37" t="s">
        <v>9</v>
      </c>
      <c r="E9" s="80">
        <v>1</v>
      </c>
      <c r="F9" s="44">
        <f>פורמט!F9</f>
        <v>5000</v>
      </c>
      <c r="G9" s="44">
        <f t="shared" si="0"/>
        <v>5000</v>
      </c>
      <c r="H9" s="60" t="s">
        <v>71</v>
      </c>
      <c r="I9" s="41" t="s">
        <v>60</v>
      </c>
    </row>
    <row r="10" spans="1:9" s="29" customFormat="1" x14ac:dyDescent="0.25">
      <c r="A10" s="35">
        <v>1.7</v>
      </c>
      <c r="B10" s="38" t="s">
        <v>30</v>
      </c>
      <c r="C10" s="38" t="s">
        <v>31</v>
      </c>
      <c r="D10" s="37" t="s">
        <v>9</v>
      </c>
      <c r="E10" s="80">
        <v>1</v>
      </c>
      <c r="F10" s="44">
        <f>פורמט!F10</f>
        <v>6000</v>
      </c>
      <c r="G10" s="44">
        <f t="shared" si="0"/>
        <v>6000</v>
      </c>
      <c r="H10" s="60" t="s">
        <v>72</v>
      </c>
      <c r="I10" s="41" t="s">
        <v>32</v>
      </c>
    </row>
    <row r="11" spans="1:9" s="29" customFormat="1" x14ac:dyDescent="0.25">
      <c r="A11" s="35">
        <v>1.8</v>
      </c>
      <c r="B11" s="38" t="s">
        <v>19</v>
      </c>
      <c r="C11" s="38" t="s">
        <v>33</v>
      </c>
      <c r="D11" s="37" t="s">
        <v>9</v>
      </c>
      <c r="E11" s="80"/>
      <c r="F11" s="44">
        <f>פורמט!F11</f>
        <v>10000</v>
      </c>
      <c r="G11" s="44">
        <f t="shared" si="0"/>
        <v>0</v>
      </c>
      <c r="H11" s="60" t="s">
        <v>85</v>
      </c>
      <c r="I11" s="41" t="s">
        <v>32</v>
      </c>
    </row>
    <row r="12" spans="1:9" s="29" customFormat="1" x14ac:dyDescent="0.25">
      <c r="A12" s="35">
        <v>1.9</v>
      </c>
      <c r="B12" s="38" t="s">
        <v>19</v>
      </c>
      <c r="C12" s="38" t="s">
        <v>34</v>
      </c>
      <c r="D12" s="37" t="s">
        <v>9</v>
      </c>
      <c r="E12" s="80"/>
      <c r="F12" s="44">
        <f>פורמט!F12</f>
        <v>8000</v>
      </c>
      <c r="G12" s="44">
        <f t="shared" si="0"/>
        <v>0</v>
      </c>
      <c r="H12" s="60" t="s">
        <v>73</v>
      </c>
      <c r="I12" s="41" t="s">
        <v>32</v>
      </c>
    </row>
    <row r="13" spans="1:9" s="29" customFormat="1" x14ac:dyDescent="0.25">
      <c r="A13" s="36">
        <v>1.1000000000000001</v>
      </c>
      <c r="B13" s="38" t="s">
        <v>19</v>
      </c>
      <c r="C13" s="38" t="s">
        <v>35</v>
      </c>
      <c r="D13" s="37" t="s">
        <v>9</v>
      </c>
      <c r="E13" s="80"/>
      <c r="F13" s="44">
        <f>פורמט!F13</f>
        <v>8000</v>
      </c>
      <c r="G13" s="44">
        <f t="shared" si="0"/>
        <v>0</v>
      </c>
      <c r="H13" s="60" t="s">
        <v>86</v>
      </c>
      <c r="I13" s="41" t="s">
        <v>36</v>
      </c>
    </row>
    <row r="14" spans="1:9" s="29" customFormat="1" x14ac:dyDescent="0.25">
      <c r="A14" s="36">
        <v>1.1100000000000001</v>
      </c>
      <c r="B14" s="38" t="s">
        <v>19</v>
      </c>
      <c r="C14" s="38" t="s">
        <v>37</v>
      </c>
      <c r="D14" s="37" t="s">
        <v>9</v>
      </c>
      <c r="E14" s="80"/>
      <c r="F14" s="44">
        <f>פורמט!F14</f>
        <v>10000</v>
      </c>
      <c r="G14" s="44">
        <f t="shared" si="0"/>
        <v>0</v>
      </c>
      <c r="H14" s="60" t="s">
        <v>74</v>
      </c>
      <c r="I14" s="41" t="s">
        <v>32</v>
      </c>
    </row>
    <row r="15" spans="1:9" s="29" customFormat="1" x14ac:dyDescent="0.25">
      <c r="A15" s="36">
        <v>1.1200000000000001</v>
      </c>
      <c r="B15" s="38" t="s">
        <v>19</v>
      </c>
      <c r="C15" s="38" t="s">
        <v>38</v>
      </c>
      <c r="D15" s="37" t="s">
        <v>9</v>
      </c>
      <c r="E15" s="80"/>
      <c r="F15" s="44">
        <f>פורמט!F15</f>
        <v>5000</v>
      </c>
      <c r="G15" s="44">
        <f t="shared" si="0"/>
        <v>0</v>
      </c>
      <c r="H15" s="60" t="s">
        <v>87</v>
      </c>
      <c r="I15" s="41" t="s">
        <v>39</v>
      </c>
    </row>
    <row r="16" spans="1:9" s="29" customFormat="1" x14ac:dyDescent="0.25">
      <c r="A16" s="36">
        <v>1.1299999999999999</v>
      </c>
      <c r="B16" s="38" t="s">
        <v>19</v>
      </c>
      <c r="C16" s="38" t="s">
        <v>40</v>
      </c>
      <c r="D16" s="37" t="s">
        <v>9</v>
      </c>
      <c r="E16" s="80"/>
      <c r="F16" s="44">
        <f>פורמט!F16</f>
        <v>6000</v>
      </c>
      <c r="G16" s="44">
        <f t="shared" si="0"/>
        <v>0</v>
      </c>
      <c r="H16" s="60" t="s">
        <v>72</v>
      </c>
      <c r="I16" s="41" t="s">
        <v>32</v>
      </c>
    </row>
    <row r="17" spans="1:9" s="29" customFormat="1" x14ac:dyDescent="0.25">
      <c r="A17" s="36">
        <v>1.1399999999999999</v>
      </c>
      <c r="B17" s="38" t="s">
        <v>19</v>
      </c>
      <c r="C17" s="38" t="s">
        <v>41</v>
      </c>
      <c r="D17" s="37" t="s">
        <v>9</v>
      </c>
      <c r="E17" s="80"/>
      <c r="F17" s="44">
        <f>פורמט!F17</f>
        <v>8000</v>
      </c>
      <c r="G17" s="44">
        <f t="shared" si="0"/>
        <v>0</v>
      </c>
      <c r="H17" s="60" t="s">
        <v>75</v>
      </c>
      <c r="I17" s="41" t="s">
        <v>42</v>
      </c>
    </row>
    <row r="18" spans="1:9" s="29" customFormat="1" x14ac:dyDescent="0.25">
      <c r="A18" s="36">
        <v>1.1499999999999999</v>
      </c>
      <c r="B18" s="38" t="s">
        <v>19</v>
      </c>
      <c r="C18" s="38" t="s">
        <v>43</v>
      </c>
      <c r="D18" s="37" t="s">
        <v>9</v>
      </c>
      <c r="E18" s="80"/>
      <c r="F18" s="44">
        <f>פורמט!F18</f>
        <v>8000</v>
      </c>
      <c r="G18" s="44">
        <f t="shared" si="0"/>
        <v>0</v>
      </c>
      <c r="H18" s="60" t="s">
        <v>73</v>
      </c>
      <c r="I18" s="41" t="s">
        <v>32</v>
      </c>
    </row>
    <row r="19" spans="1:9" s="29" customFormat="1" x14ac:dyDescent="0.25">
      <c r="A19" s="36">
        <v>1.1599999999999999</v>
      </c>
      <c r="B19" s="38" t="s">
        <v>19</v>
      </c>
      <c r="C19" s="38" t="s">
        <v>44</v>
      </c>
      <c r="D19" s="37" t="s">
        <v>9</v>
      </c>
      <c r="E19" s="80"/>
      <c r="F19" s="44">
        <f>פורמט!F19</f>
        <v>6000</v>
      </c>
      <c r="G19" s="44">
        <f t="shared" si="0"/>
        <v>0</v>
      </c>
      <c r="H19" s="60" t="s">
        <v>76</v>
      </c>
      <c r="I19" s="41" t="s">
        <v>32</v>
      </c>
    </row>
    <row r="20" spans="1:9" s="29" customFormat="1" x14ac:dyDescent="0.25">
      <c r="A20" s="36">
        <v>1.17</v>
      </c>
      <c r="B20" s="38" t="s">
        <v>19</v>
      </c>
      <c r="C20" s="38" t="s">
        <v>45</v>
      </c>
      <c r="D20" s="37" t="s">
        <v>9</v>
      </c>
      <c r="E20" s="80"/>
      <c r="F20" s="44">
        <f>פורמט!F20</f>
        <v>5000</v>
      </c>
      <c r="G20" s="44">
        <f t="shared" si="0"/>
        <v>0</v>
      </c>
      <c r="H20" s="60" t="s">
        <v>77</v>
      </c>
      <c r="I20" s="41" t="s">
        <v>28</v>
      </c>
    </row>
    <row r="21" spans="1:9" s="29" customFormat="1" x14ac:dyDescent="0.25">
      <c r="A21" s="36">
        <v>1.18</v>
      </c>
      <c r="B21" s="38" t="s">
        <v>19</v>
      </c>
      <c r="C21" s="38" t="s">
        <v>46</v>
      </c>
      <c r="D21" s="37" t="s">
        <v>9</v>
      </c>
      <c r="E21" s="80"/>
      <c r="F21" s="44">
        <f>פורמט!F21</f>
        <v>4000</v>
      </c>
      <c r="G21" s="44">
        <f t="shared" si="0"/>
        <v>0</v>
      </c>
      <c r="H21" s="60" t="s">
        <v>78</v>
      </c>
      <c r="I21" s="41" t="s">
        <v>47</v>
      </c>
    </row>
    <row r="22" spans="1:9" s="29" customFormat="1" x14ac:dyDescent="0.25">
      <c r="A22" s="36">
        <v>1.19</v>
      </c>
      <c r="B22" s="38" t="s">
        <v>19</v>
      </c>
      <c r="C22" s="38" t="s">
        <v>48</v>
      </c>
      <c r="D22" s="37" t="s">
        <v>9</v>
      </c>
      <c r="E22" s="80"/>
      <c r="F22" s="44">
        <f>פורמט!F22</f>
        <v>8000</v>
      </c>
      <c r="G22" s="44">
        <f t="shared" si="0"/>
        <v>0</v>
      </c>
      <c r="H22" s="60" t="s">
        <v>86</v>
      </c>
      <c r="I22" s="41" t="s">
        <v>28</v>
      </c>
    </row>
    <row r="23" spans="1:9" s="40" customFormat="1" x14ac:dyDescent="0.25">
      <c r="A23" s="36">
        <v>1.2</v>
      </c>
      <c r="B23" s="38" t="s">
        <v>49</v>
      </c>
      <c r="C23" s="38" t="s">
        <v>50</v>
      </c>
      <c r="D23" s="37" t="s">
        <v>9</v>
      </c>
      <c r="E23" s="80"/>
      <c r="F23" s="44">
        <f>פורמט!F23</f>
        <v>6000</v>
      </c>
      <c r="G23" s="44">
        <f t="shared" si="0"/>
        <v>0</v>
      </c>
      <c r="H23" s="60" t="s">
        <v>72</v>
      </c>
      <c r="I23" s="41" t="s">
        <v>28</v>
      </c>
    </row>
    <row r="24" spans="1:9" s="40" customFormat="1" x14ac:dyDescent="0.25">
      <c r="A24" s="36">
        <v>1.21</v>
      </c>
      <c r="B24" s="38" t="s">
        <v>26</v>
      </c>
      <c r="C24" s="38" t="s">
        <v>63</v>
      </c>
      <c r="D24" s="37" t="s">
        <v>9</v>
      </c>
      <c r="E24" s="80"/>
      <c r="F24" s="44">
        <f>פורמט!F24</f>
        <v>10000</v>
      </c>
      <c r="G24" s="44">
        <f t="shared" si="0"/>
        <v>0</v>
      </c>
      <c r="H24" s="60" t="s">
        <v>88</v>
      </c>
      <c r="I24" s="41" t="s">
        <v>32</v>
      </c>
    </row>
    <row r="25" spans="1:9" s="40" customFormat="1" x14ac:dyDescent="0.25">
      <c r="A25" s="36">
        <v>1.22</v>
      </c>
      <c r="B25" s="38" t="s">
        <v>62</v>
      </c>
      <c r="C25" s="38" t="s">
        <v>64</v>
      </c>
      <c r="D25" s="37" t="s">
        <v>9</v>
      </c>
      <c r="E25" s="80"/>
      <c r="F25" s="44">
        <f>פורמט!F25</f>
        <v>10000</v>
      </c>
      <c r="G25" s="44">
        <f t="shared" si="0"/>
        <v>0</v>
      </c>
      <c r="H25" s="60" t="s">
        <v>79</v>
      </c>
      <c r="I25" s="41" t="s">
        <v>32</v>
      </c>
    </row>
    <row r="26" spans="1:9" s="29" customFormat="1" x14ac:dyDescent="0.25">
      <c r="A26" s="36">
        <v>1.23</v>
      </c>
      <c r="B26" s="38" t="s">
        <v>19</v>
      </c>
      <c r="C26" s="38" t="s">
        <v>51</v>
      </c>
      <c r="D26" s="37" t="s">
        <v>9</v>
      </c>
      <c r="E26" s="80"/>
      <c r="F26" s="44">
        <f>פורמט!F26</f>
        <v>8000</v>
      </c>
      <c r="G26" s="44">
        <f t="shared" si="0"/>
        <v>0</v>
      </c>
      <c r="H26" s="60" t="s">
        <v>80</v>
      </c>
      <c r="I26" s="41" t="s">
        <v>28</v>
      </c>
    </row>
    <row r="27" spans="1:9" s="29" customFormat="1" x14ac:dyDescent="0.25">
      <c r="A27" s="36">
        <v>1.24</v>
      </c>
      <c r="B27" s="38" t="s">
        <v>19</v>
      </c>
      <c r="C27" s="38" t="s">
        <v>52</v>
      </c>
      <c r="D27" s="37" t="s">
        <v>9</v>
      </c>
      <c r="E27" s="80"/>
      <c r="F27" s="44">
        <f>פורמט!F27</f>
        <v>10000</v>
      </c>
      <c r="G27" s="44">
        <f t="shared" si="0"/>
        <v>0</v>
      </c>
      <c r="H27" s="60" t="s">
        <v>89</v>
      </c>
      <c r="I27" s="41" t="s">
        <v>53</v>
      </c>
    </row>
    <row r="28" spans="1:9" s="29" customFormat="1" x14ac:dyDescent="0.25">
      <c r="A28" s="36">
        <v>1.25</v>
      </c>
      <c r="B28" s="38" t="s">
        <v>19</v>
      </c>
      <c r="C28" s="38" t="s">
        <v>54</v>
      </c>
      <c r="D28" s="37" t="s">
        <v>9</v>
      </c>
      <c r="E28" s="80"/>
      <c r="F28" s="44">
        <f>פורמט!F28</f>
        <v>6000</v>
      </c>
      <c r="G28" s="44">
        <f t="shared" si="0"/>
        <v>0</v>
      </c>
      <c r="H28" s="60" t="s">
        <v>90</v>
      </c>
      <c r="I28" s="41" t="s">
        <v>25</v>
      </c>
    </row>
    <row r="29" spans="1:9" s="29" customFormat="1" x14ac:dyDescent="0.25">
      <c r="A29" s="36">
        <v>1.26</v>
      </c>
      <c r="B29" s="38" t="s">
        <v>19</v>
      </c>
      <c r="C29" s="38" t="s">
        <v>55</v>
      </c>
      <c r="D29" s="37" t="s">
        <v>9</v>
      </c>
      <c r="E29" s="80"/>
      <c r="F29" s="44">
        <f>פורמט!F29</f>
        <v>5000</v>
      </c>
      <c r="G29" s="44">
        <f t="shared" si="0"/>
        <v>0</v>
      </c>
      <c r="H29" s="60" t="s">
        <v>81</v>
      </c>
      <c r="I29" s="41" t="s">
        <v>56</v>
      </c>
    </row>
    <row r="30" spans="1:9" s="29" customFormat="1" x14ac:dyDescent="0.25">
      <c r="A30" s="36">
        <v>1.27</v>
      </c>
      <c r="B30" s="38" t="s">
        <v>19</v>
      </c>
      <c r="C30" s="38" t="s">
        <v>31</v>
      </c>
      <c r="D30" s="37" t="s">
        <v>9</v>
      </c>
      <c r="E30" s="80"/>
      <c r="F30" s="44">
        <f>פורמט!F30</f>
        <v>8000</v>
      </c>
      <c r="G30" s="44">
        <f t="shared" si="0"/>
        <v>0</v>
      </c>
      <c r="H30" s="60" t="s">
        <v>82</v>
      </c>
      <c r="I30" s="41" t="s">
        <v>21</v>
      </c>
    </row>
    <row r="31" spans="1:9" s="29" customFormat="1" x14ac:dyDescent="0.25">
      <c r="A31" s="36">
        <v>1.28</v>
      </c>
      <c r="B31" s="38" t="s">
        <v>19</v>
      </c>
      <c r="C31" s="38" t="s">
        <v>57</v>
      </c>
      <c r="D31" s="37" t="s">
        <v>9</v>
      </c>
      <c r="E31" s="80">
        <v>1</v>
      </c>
      <c r="F31" s="44">
        <f>פורמט!F31</f>
        <v>1500</v>
      </c>
      <c r="G31" s="44">
        <f t="shared" si="0"/>
        <v>1500</v>
      </c>
      <c r="H31" s="60" t="s">
        <v>104</v>
      </c>
      <c r="I31" s="41" t="s">
        <v>58</v>
      </c>
    </row>
    <row r="32" spans="1:9" s="29" customFormat="1" x14ac:dyDescent="0.25">
      <c r="A32" s="36">
        <v>1.29</v>
      </c>
      <c r="B32" s="38" t="s">
        <v>19</v>
      </c>
      <c r="C32" s="38" t="s">
        <v>57</v>
      </c>
      <c r="D32" s="37" t="s">
        <v>9</v>
      </c>
      <c r="E32" s="80">
        <v>1</v>
      </c>
      <c r="F32" s="44">
        <f>פורמט!F32</f>
        <v>1500</v>
      </c>
      <c r="G32" s="44">
        <f t="shared" si="0"/>
        <v>1500</v>
      </c>
      <c r="H32" s="60" t="s">
        <v>83</v>
      </c>
      <c r="I32" s="41" t="s">
        <v>59</v>
      </c>
    </row>
    <row r="33" spans="1:9" s="29" customFormat="1" x14ac:dyDescent="0.25">
      <c r="A33" s="36">
        <v>1.3</v>
      </c>
      <c r="B33" s="38" t="s">
        <v>30</v>
      </c>
      <c r="C33" s="38" t="s">
        <v>57</v>
      </c>
      <c r="D33" s="37" t="s">
        <v>9</v>
      </c>
      <c r="E33" s="80">
        <v>1</v>
      </c>
      <c r="F33" s="44">
        <f>פורמט!F33</f>
        <v>1500</v>
      </c>
      <c r="G33" s="44">
        <f t="shared" si="0"/>
        <v>1500</v>
      </c>
      <c r="H33" s="60" t="s">
        <v>83</v>
      </c>
      <c r="I33" s="41" t="s">
        <v>59</v>
      </c>
    </row>
    <row r="34" spans="1:9" s="29" customFormat="1" x14ac:dyDescent="0.25">
      <c r="A34" s="36">
        <v>1.31</v>
      </c>
      <c r="B34" s="38" t="s">
        <v>26</v>
      </c>
      <c r="C34" s="38" t="s">
        <v>57</v>
      </c>
      <c r="D34" s="37" t="s">
        <v>9</v>
      </c>
      <c r="E34" s="80">
        <v>1</v>
      </c>
      <c r="F34" s="44">
        <f>פורמט!F34</f>
        <v>1500</v>
      </c>
      <c r="G34" s="44">
        <f t="shared" si="0"/>
        <v>1500</v>
      </c>
      <c r="H34" s="60" t="s">
        <v>83</v>
      </c>
      <c r="I34" s="41" t="s">
        <v>59</v>
      </c>
    </row>
    <row r="35" spans="1:9" x14ac:dyDescent="0.25">
      <c r="A35" s="107" t="s">
        <v>6</v>
      </c>
      <c r="B35" s="108"/>
      <c r="C35" s="109"/>
      <c r="D35" s="21"/>
      <c r="E35" s="81"/>
      <c r="F35" s="45"/>
      <c r="G35" s="46">
        <f>SUM(G4:G34)</f>
        <v>51000</v>
      </c>
      <c r="H35" s="137"/>
      <c r="I35" s="138"/>
    </row>
    <row r="36" spans="1:9" x14ac:dyDescent="0.25">
      <c r="A36" s="126" t="s">
        <v>14</v>
      </c>
      <c r="B36" s="127"/>
      <c r="C36" s="128"/>
      <c r="D36" s="20" t="s">
        <v>12</v>
      </c>
      <c r="E36" s="82">
        <v>0</v>
      </c>
      <c r="F36" s="47"/>
      <c r="G36" s="48"/>
      <c r="H36" s="139"/>
      <c r="I36" s="140"/>
    </row>
    <row r="37" spans="1:9" ht="14.4" thickBot="1" x14ac:dyDescent="0.3">
      <c r="A37" s="110" t="s">
        <v>13</v>
      </c>
      <c r="B37" s="111"/>
      <c r="C37" s="112"/>
      <c r="D37" s="21"/>
      <c r="E37" s="81"/>
      <c r="F37" s="45"/>
      <c r="G37" s="46">
        <f>G35*(1-(E36/100))</f>
        <v>51000</v>
      </c>
      <c r="H37" s="129"/>
      <c r="I37" s="130"/>
    </row>
    <row r="38" spans="1:9" s="5" customFormat="1" ht="22.2" thickTop="1" thickBot="1" x14ac:dyDescent="0.45">
      <c r="A38" s="8">
        <v>2</v>
      </c>
      <c r="B38" s="9" t="s">
        <v>65</v>
      </c>
      <c r="C38" s="9"/>
      <c r="D38" s="61"/>
      <c r="E38" s="83"/>
      <c r="F38" s="64"/>
      <c r="G38" s="64"/>
      <c r="H38" s="42"/>
      <c r="I38" s="62"/>
    </row>
    <row r="39" spans="1:9" s="18" customFormat="1" ht="15" customHeight="1" thickTop="1" x14ac:dyDescent="0.25">
      <c r="A39" s="17">
        <v>2.1</v>
      </c>
      <c r="B39" s="113" t="s">
        <v>105</v>
      </c>
      <c r="C39" s="114"/>
      <c r="D39" s="65" t="s">
        <v>91</v>
      </c>
      <c r="E39" s="84"/>
      <c r="F39" s="66">
        <f>פורמט!F39</f>
        <v>5000</v>
      </c>
      <c r="G39" s="66">
        <f t="shared" ref="G39:G44" si="1">F39*E39</f>
        <v>0</v>
      </c>
      <c r="H39" s="117" t="s">
        <v>107</v>
      </c>
      <c r="I39" s="118"/>
    </row>
    <row r="40" spans="1:9" s="18" customFormat="1" ht="14.25" customHeight="1" x14ac:dyDescent="0.25">
      <c r="A40" s="17">
        <v>2.2000000000000002</v>
      </c>
      <c r="B40" s="101" t="s">
        <v>106</v>
      </c>
      <c r="C40" s="102"/>
      <c r="D40" s="16" t="s">
        <v>91</v>
      </c>
      <c r="E40" s="80">
        <v>2</v>
      </c>
      <c r="F40" s="66">
        <f>פורמט!F40</f>
        <v>7000</v>
      </c>
      <c r="G40" s="44">
        <f t="shared" si="1"/>
        <v>14000</v>
      </c>
      <c r="H40" s="119"/>
      <c r="I40" s="120"/>
    </row>
    <row r="41" spans="1:9" s="18" customFormat="1" ht="14.25" customHeight="1" x14ac:dyDescent="0.25">
      <c r="A41" s="17">
        <v>2.2999999999999998</v>
      </c>
      <c r="B41" s="101" t="s">
        <v>95</v>
      </c>
      <c r="C41" s="102"/>
      <c r="D41" s="16" t="s">
        <v>91</v>
      </c>
      <c r="E41" s="80"/>
      <c r="F41" s="66">
        <f>פורמט!F41</f>
        <v>9000</v>
      </c>
      <c r="G41" s="44">
        <f t="shared" si="1"/>
        <v>0</v>
      </c>
      <c r="H41" s="119"/>
      <c r="I41" s="120"/>
    </row>
    <row r="42" spans="1:9" s="18" customFormat="1" ht="14.25" customHeight="1" x14ac:dyDescent="0.25">
      <c r="A42" s="17">
        <v>2.4</v>
      </c>
      <c r="B42" s="101" t="s">
        <v>92</v>
      </c>
      <c r="C42" s="102"/>
      <c r="D42" s="16" t="s">
        <v>91</v>
      </c>
      <c r="E42" s="80">
        <v>2</v>
      </c>
      <c r="F42" s="66">
        <f>פורמט!F42</f>
        <v>15000</v>
      </c>
      <c r="G42" s="44">
        <f t="shared" si="1"/>
        <v>30000</v>
      </c>
      <c r="H42" s="119"/>
      <c r="I42" s="120"/>
    </row>
    <row r="43" spans="1:9" s="18" customFormat="1" ht="14.25" customHeight="1" x14ac:dyDescent="0.25">
      <c r="A43" s="17">
        <v>2.5</v>
      </c>
      <c r="B43" s="101" t="s">
        <v>96</v>
      </c>
      <c r="C43" s="102"/>
      <c r="D43" s="16" t="s">
        <v>91</v>
      </c>
      <c r="E43" s="80"/>
      <c r="F43" s="66">
        <f>פורמט!F43</f>
        <v>23000</v>
      </c>
      <c r="G43" s="44">
        <f t="shared" si="1"/>
        <v>0</v>
      </c>
      <c r="H43" s="119"/>
      <c r="I43" s="120"/>
    </row>
    <row r="44" spans="1:9" s="18" customFormat="1" x14ac:dyDescent="0.25">
      <c r="A44" s="17">
        <v>2.6</v>
      </c>
      <c r="B44" s="101" t="s">
        <v>94</v>
      </c>
      <c r="C44" s="102"/>
      <c r="D44" s="16" t="s">
        <v>93</v>
      </c>
      <c r="E44" s="80">
        <f>12*E39*10+12*E40*20+12*E41*50+12*E42*80+12*E43*150</f>
        <v>2400</v>
      </c>
      <c r="F44" s="44">
        <v>8</v>
      </c>
      <c r="G44" s="44">
        <f t="shared" si="1"/>
        <v>19200</v>
      </c>
      <c r="H44" s="119"/>
      <c r="I44" s="120"/>
    </row>
    <row r="45" spans="1:9" x14ac:dyDescent="0.25">
      <c r="A45" s="107" t="s">
        <v>7</v>
      </c>
      <c r="B45" s="108"/>
      <c r="C45" s="109"/>
      <c r="D45" s="20"/>
      <c r="E45" s="28"/>
      <c r="F45" s="44"/>
      <c r="G45" s="49">
        <f>SUM(G39:G44)</f>
        <v>63200</v>
      </c>
      <c r="H45" s="121"/>
      <c r="I45" s="122"/>
    </row>
    <row r="46" spans="1:9" x14ac:dyDescent="0.25">
      <c r="A46" s="126" t="s">
        <v>15</v>
      </c>
      <c r="B46" s="127"/>
      <c r="C46" s="128"/>
      <c r="D46" s="20" t="s">
        <v>12</v>
      </c>
      <c r="E46" s="82">
        <v>0</v>
      </c>
      <c r="F46" s="47"/>
      <c r="G46" s="48"/>
      <c r="H46" s="94"/>
      <c r="I46" s="74"/>
    </row>
    <row r="47" spans="1:9" ht="14.4" thickBot="1" x14ac:dyDescent="0.3">
      <c r="A47" s="110" t="s">
        <v>16</v>
      </c>
      <c r="B47" s="111"/>
      <c r="C47" s="112"/>
      <c r="D47" s="21"/>
      <c r="E47" s="81"/>
      <c r="F47" s="45"/>
      <c r="G47" s="46">
        <f>G45*(1-(E46/100))</f>
        <v>63200</v>
      </c>
      <c r="H47" s="129"/>
      <c r="I47" s="130"/>
    </row>
    <row r="48" spans="1:9" s="5" customFormat="1" ht="22.2" thickTop="1" thickBot="1" x14ac:dyDescent="0.45">
      <c r="A48" s="8">
        <v>3</v>
      </c>
      <c r="B48" s="9" t="s">
        <v>98</v>
      </c>
      <c r="C48" s="9"/>
      <c r="D48" s="10"/>
      <c r="E48" s="85"/>
      <c r="F48" s="75"/>
      <c r="G48" s="64"/>
      <c r="H48" s="42"/>
      <c r="I48" s="62"/>
    </row>
    <row r="49" spans="1:11" s="27" customFormat="1" ht="14.4" thickTop="1" x14ac:dyDescent="0.25">
      <c r="A49" s="22" t="s">
        <v>99</v>
      </c>
      <c r="B49" s="23" t="s">
        <v>17</v>
      </c>
      <c r="C49" s="23"/>
      <c r="D49" s="24" t="s">
        <v>9</v>
      </c>
      <c r="E49" s="86" t="s">
        <v>18</v>
      </c>
      <c r="F49" s="25">
        <v>70000</v>
      </c>
      <c r="G49" s="25">
        <f t="shared" ref="G49" si="2">F49*E49</f>
        <v>70000</v>
      </c>
      <c r="H49" s="103"/>
      <c r="I49" s="104"/>
      <c r="J49" s="26"/>
    </row>
    <row r="50" spans="1:11" x14ac:dyDescent="0.25">
      <c r="A50" s="107" t="s">
        <v>8</v>
      </c>
      <c r="B50" s="108"/>
      <c r="C50" s="109"/>
      <c r="D50" s="20"/>
      <c r="E50" s="28"/>
      <c r="F50" s="28"/>
      <c r="G50" s="14">
        <f>SUM(G49)</f>
        <v>70000</v>
      </c>
      <c r="H50" s="105"/>
      <c r="I50" s="106"/>
      <c r="J50" s="13"/>
      <c r="K50" s="29"/>
    </row>
    <row r="51" spans="1:11" ht="15.6" x14ac:dyDescent="0.3">
      <c r="A51" s="123" t="s">
        <v>103</v>
      </c>
      <c r="B51" s="124"/>
      <c r="C51" s="125"/>
      <c r="D51" s="19" t="s">
        <v>12</v>
      </c>
      <c r="E51" s="87">
        <v>0</v>
      </c>
      <c r="F51" s="68"/>
      <c r="G51" s="69"/>
      <c r="H51" s="115"/>
      <c r="I51" s="116"/>
      <c r="J51" s="30"/>
      <c r="K51" s="29"/>
    </row>
    <row r="52" spans="1:11" ht="14.4" thickBot="1" x14ac:dyDescent="0.3">
      <c r="A52" s="110" t="s">
        <v>102</v>
      </c>
      <c r="B52" s="111"/>
      <c r="C52" s="112"/>
      <c r="D52" s="70"/>
      <c r="E52" s="71"/>
      <c r="F52" s="71"/>
      <c r="G52" s="72">
        <f>G50*(1+(E51/100))</f>
        <v>70000</v>
      </c>
      <c r="H52" s="95"/>
      <c r="I52" s="96"/>
      <c r="J52" s="13"/>
      <c r="K52" s="29"/>
    </row>
    <row r="53" spans="1:11" ht="14.4" thickTop="1" x14ac:dyDescent="0.25">
      <c r="A53" s="6"/>
      <c r="B53" s="1" t="s">
        <v>5</v>
      </c>
      <c r="C53" s="1"/>
      <c r="D53" s="1"/>
      <c r="E53" s="88"/>
      <c r="F53" s="50"/>
      <c r="G53" s="50">
        <f>G37+G47+G52</f>
        <v>184200</v>
      </c>
      <c r="H53" s="97"/>
      <c r="I53" s="98"/>
    </row>
    <row r="54" spans="1:11" ht="14.4" thickBot="1" x14ac:dyDescent="0.3">
      <c r="A54" s="7"/>
      <c r="B54" s="2" t="s">
        <v>4</v>
      </c>
      <c r="C54" s="2"/>
      <c r="D54" s="2"/>
      <c r="E54" s="89"/>
      <c r="F54" s="51"/>
      <c r="G54" s="51">
        <f>G53*1.18</f>
        <v>217356</v>
      </c>
      <c r="H54" s="99"/>
      <c r="I54" s="100"/>
    </row>
    <row r="55" spans="1:11" ht="15" thickTop="1" x14ac:dyDescent="0.2"/>
    <row r="56" spans="1:11" ht="14.25" x14ac:dyDescent="0.2">
      <c r="A56" s="15"/>
      <c r="D56" s="15"/>
      <c r="E56" s="91"/>
      <c r="F56" s="15"/>
      <c r="G56" s="15"/>
      <c r="H56" s="31"/>
    </row>
    <row r="57" spans="1:11" ht="14.25" x14ac:dyDescent="0.2">
      <c r="A57" s="15"/>
      <c r="D57" s="15"/>
      <c r="E57" s="91"/>
      <c r="F57" s="15"/>
      <c r="G57" s="15"/>
      <c r="H57" s="31"/>
    </row>
    <row r="58" spans="1:11" ht="14.25" x14ac:dyDescent="0.2">
      <c r="A58" s="15"/>
      <c r="D58" s="15"/>
      <c r="E58" s="91"/>
      <c r="F58" s="15"/>
      <c r="G58" s="15"/>
      <c r="H58" s="31"/>
    </row>
    <row r="59" spans="1:11" ht="14.25" x14ac:dyDescent="0.2">
      <c r="A59" s="15"/>
      <c r="D59" s="15"/>
      <c r="E59" s="91"/>
      <c r="F59" s="15"/>
      <c r="G59" s="15"/>
      <c r="H59" s="31"/>
    </row>
    <row r="60" spans="1:11" ht="14.25" x14ac:dyDescent="0.2">
      <c r="A60" s="15"/>
      <c r="D60" s="15"/>
      <c r="E60" s="91"/>
      <c r="F60" s="15"/>
      <c r="G60" s="15"/>
      <c r="H60" s="31"/>
    </row>
    <row r="61" spans="1:11" ht="14.25" x14ac:dyDescent="0.2">
      <c r="A61" s="15"/>
      <c r="D61" s="15"/>
      <c r="E61" s="91"/>
      <c r="F61" s="15"/>
      <c r="G61" s="15"/>
      <c r="H61" s="31"/>
    </row>
    <row r="62" spans="1:11" ht="14.25" x14ac:dyDescent="0.2">
      <c r="A62" s="15"/>
      <c r="D62" s="15"/>
      <c r="E62" s="91"/>
      <c r="F62" s="15"/>
      <c r="G62" s="15"/>
      <c r="H62" s="31"/>
    </row>
    <row r="63" spans="1:11" ht="14.25" x14ac:dyDescent="0.2">
      <c r="A63" s="15"/>
      <c r="D63" s="15"/>
      <c r="E63" s="91"/>
      <c r="F63" s="15"/>
      <c r="G63" s="15"/>
      <c r="H63" s="31"/>
    </row>
    <row r="64" spans="1:11" ht="14.25" x14ac:dyDescent="0.2">
      <c r="A64" s="15"/>
      <c r="D64" s="15"/>
      <c r="E64" s="91"/>
      <c r="F64" s="15"/>
      <c r="G64" s="15"/>
      <c r="H64" s="31"/>
    </row>
    <row r="65" spans="1:8" ht="14.25" x14ac:dyDescent="0.2">
      <c r="A65" s="15"/>
      <c r="D65" s="15"/>
      <c r="E65" s="91"/>
      <c r="F65" s="15"/>
      <c r="G65" s="15"/>
      <c r="H65" s="31"/>
    </row>
    <row r="66" spans="1:8" ht="14.25" x14ac:dyDescent="0.2">
      <c r="A66" s="15"/>
      <c r="D66" s="15"/>
      <c r="E66" s="91"/>
      <c r="F66" s="15"/>
      <c r="G66" s="15"/>
      <c r="H66" s="31"/>
    </row>
    <row r="67" spans="1:8" ht="14.25" x14ac:dyDescent="0.2">
      <c r="A67" s="15"/>
      <c r="D67" s="15"/>
      <c r="E67" s="91"/>
      <c r="F67" s="15"/>
      <c r="G67" s="15"/>
      <c r="H67" s="31"/>
    </row>
    <row r="68" spans="1:8" ht="14.25" x14ac:dyDescent="0.2">
      <c r="A68" s="15"/>
      <c r="D68" s="15"/>
      <c r="E68" s="91"/>
      <c r="F68" s="15"/>
      <c r="G68" s="15"/>
      <c r="H68" s="31"/>
    </row>
    <row r="69" spans="1:8" ht="14.25" x14ac:dyDescent="0.2">
      <c r="A69" s="15"/>
      <c r="D69" s="15"/>
      <c r="E69" s="91"/>
      <c r="F69" s="15"/>
      <c r="G69" s="15"/>
      <c r="H69" s="31"/>
    </row>
    <row r="70" spans="1:8" x14ac:dyDescent="0.25">
      <c r="A70" s="15"/>
      <c r="D70" s="15"/>
      <c r="E70" s="91"/>
      <c r="F70" s="15"/>
      <c r="G70" s="15"/>
      <c r="H70" s="31"/>
    </row>
    <row r="71" spans="1:8" x14ac:dyDescent="0.25">
      <c r="A71" s="15"/>
      <c r="D71" s="15"/>
      <c r="E71" s="91"/>
      <c r="F71" s="15"/>
      <c r="G71" s="15"/>
      <c r="H71" s="31"/>
    </row>
    <row r="72" spans="1:8" x14ac:dyDescent="0.25">
      <c r="A72" s="15"/>
      <c r="D72" s="15"/>
      <c r="E72" s="91"/>
      <c r="F72" s="15"/>
      <c r="G72" s="15"/>
      <c r="H72" s="31"/>
    </row>
    <row r="73" spans="1:8" x14ac:dyDescent="0.25">
      <c r="A73" s="15"/>
      <c r="D73" s="15"/>
      <c r="E73" s="91"/>
      <c r="F73" s="15"/>
      <c r="G73" s="15"/>
      <c r="H73" s="31"/>
    </row>
    <row r="74" spans="1:8" x14ac:dyDescent="0.25">
      <c r="A74" s="15"/>
      <c r="D74" s="15"/>
      <c r="E74" s="91"/>
      <c r="F74" s="15"/>
      <c r="G74" s="15"/>
      <c r="H74" s="31"/>
    </row>
    <row r="75" spans="1:8" x14ac:dyDescent="0.25">
      <c r="A75" s="15"/>
      <c r="D75" s="15"/>
      <c r="E75" s="91"/>
      <c r="F75" s="15"/>
      <c r="G75" s="15"/>
      <c r="H75" s="31"/>
    </row>
    <row r="76" spans="1:8" x14ac:dyDescent="0.25">
      <c r="A76" s="15"/>
      <c r="D76" s="15"/>
      <c r="E76" s="91"/>
      <c r="F76" s="15"/>
      <c r="G76" s="15"/>
      <c r="H76" s="31"/>
    </row>
    <row r="77" spans="1:8" x14ac:dyDescent="0.25">
      <c r="A77" s="15"/>
      <c r="D77" s="15"/>
      <c r="E77" s="91"/>
      <c r="F77" s="15"/>
      <c r="G77" s="15"/>
      <c r="H77" s="31"/>
    </row>
    <row r="78" spans="1:8" x14ac:dyDescent="0.25">
      <c r="A78" s="15"/>
      <c r="D78" s="15"/>
      <c r="E78" s="91"/>
      <c r="F78" s="15"/>
      <c r="G78" s="15"/>
      <c r="H78" s="31"/>
    </row>
    <row r="79" spans="1:8" x14ac:dyDescent="0.25">
      <c r="A79" s="15"/>
      <c r="D79" s="15"/>
      <c r="E79" s="91"/>
      <c r="F79" s="15"/>
      <c r="G79" s="15"/>
      <c r="H79" s="31"/>
    </row>
    <row r="80" spans="1:8" x14ac:dyDescent="0.25">
      <c r="A80" s="15"/>
      <c r="D80" s="15"/>
      <c r="E80" s="91"/>
      <c r="F80" s="15"/>
      <c r="G80" s="15"/>
      <c r="H80" s="31"/>
    </row>
    <row r="81" spans="1:8" x14ac:dyDescent="0.25">
      <c r="A81" s="15"/>
      <c r="D81" s="15"/>
      <c r="E81" s="91"/>
      <c r="F81" s="15"/>
      <c r="G81" s="15"/>
      <c r="H81" s="31"/>
    </row>
    <row r="82" spans="1:8" x14ac:dyDescent="0.25">
      <c r="A82" s="15"/>
      <c r="D82" s="15"/>
      <c r="E82" s="91"/>
      <c r="F82" s="15"/>
      <c r="G82" s="15"/>
      <c r="H82" s="31"/>
    </row>
    <row r="83" spans="1:8" x14ac:dyDescent="0.25">
      <c r="A83" s="15"/>
      <c r="D83" s="15"/>
      <c r="E83" s="91"/>
      <c r="F83" s="15"/>
      <c r="G83" s="15"/>
      <c r="H83" s="31"/>
    </row>
    <row r="84" spans="1:8" x14ac:dyDescent="0.25">
      <c r="A84" s="15"/>
      <c r="D84" s="15"/>
      <c r="E84" s="91"/>
      <c r="F84" s="15"/>
      <c r="G84" s="15"/>
      <c r="H84" s="31"/>
    </row>
    <row r="85" spans="1:8" x14ac:dyDescent="0.25">
      <c r="A85" s="15"/>
      <c r="D85" s="15"/>
      <c r="E85" s="91"/>
      <c r="F85" s="15"/>
      <c r="G85" s="15"/>
      <c r="H85" s="31"/>
    </row>
    <row r="86" spans="1:8" x14ac:dyDescent="0.25">
      <c r="A86" s="15"/>
      <c r="D86" s="15"/>
      <c r="E86" s="91"/>
      <c r="F86" s="15"/>
      <c r="G86" s="15"/>
      <c r="H86" s="31"/>
    </row>
    <row r="87" spans="1:8" x14ac:dyDescent="0.25">
      <c r="A87" s="15"/>
      <c r="D87" s="15"/>
      <c r="E87" s="91"/>
      <c r="F87" s="15"/>
      <c r="G87" s="15"/>
      <c r="H87" s="31"/>
    </row>
    <row r="88" spans="1:8" x14ac:dyDescent="0.25">
      <c r="A88" s="15"/>
      <c r="D88" s="15"/>
      <c r="E88" s="91"/>
      <c r="F88" s="15"/>
      <c r="G88" s="15"/>
      <c r="H88" s="31"/>
    </row>
    <row r="89" spans="1:8" x14ac:dyDescent="0.25">
      <c r="A89" s="15"/>
      <c r="D89" s="15"/>
      <c r="E89" s="91"/>
      <c r="F89" s="15"/>
      <c r="G89" s="15"/>
      <c r="H89" s="31"/>
    </row>
    <row r="90" spans="1:8" x14ac:dyDescent="0.25">
      <c r="A90" s="15"/>
      <c r="D90" s="15"/>
      <c r="E90" s="91"/>
      <c r="F90" s="15"/>
      <c r="G90" s="15"/>
      <c r="H90" s="31"/>
    </row>
    <row r="91" spans="1:8" x14ac:dyDescent="0.25">
      <c r="A91" s="15"/>
      <c r="D91" s="15"/>
      <c r="E91" s="91"/>
      <c r="F91" s="15"/>
      <c r="G91" s="15"/>
      <c r="H91" s="31"/>
    </row>
    <row r="92" spans="1:8" x14ac:dyDescent="0.25">
      <c r="A92" s="15"/>
      <c r="D92" s="15"/>
      <c r="E92" s="91"/>
      <c r="F92" s="15"/>
      <c r="G92" s="15"/>
      <c r="H92" s="31"/>
    </row>
    <row r="93" spans="1:8" x14ac:dyDescent="0.25">
      <c r="A93" s="15"/>
      <c r="D93" s="15"/>
      <c r="E93" s="91"/>
      <c r="F93" s="15"/>
      <c r="G93" s="15"/>
      <c r="H93" s="31"/>
    </row>
    <row r="94" spans="1:8" x14ac:dyDescent="0.25">
      <c r="A94" s="15"/>
      <c r="D94" s="15"/>
      <c r="E94" s="91"/>
      <c r="F94" s="15"/>
      <c r="G94" s="15"/>
      <c r="H94" s="31"/>
    </row>
    <row r="95" spans="1:8" x14ac:dyDescent="0.25">
      <c r="A95" s="15"/>
      <c r="D95" s="15"/>
      <c r="E95" s="91"/>
      <c r="F95" s="15"/>
      <c r="G95" s="15"/>
      <c r="H95" s="31"/>
    </row>
    <row r="96" spans="1:8" x14ac:dyDescent="0.25">
      <c r="A96" s="15"/>
      <c r="D96" s="15"/>
      <c r="E96" s="91"/>
      <c r="F96" s="15"/>
      <c r="G96" s="15"/>
      <c r="H96" s="31"/>
    </row>
    <row r="97" spans="1:8" x14ac:dyDescent="0.25">
      <c r="A97" s="15"/>
      <c r="D97" s="15"/>
      <c r="E97" s="91"/>
      <c r="F97" s="15"/>
      <c r="G97" s="15"/>
      <c r="H97" s="31"/>
    </row>
    <row r="98" spans="1:8" x14ac:dyDescent="0.25">
      <c r="A98" s="15"/>
      <c r="D98" s="15"/>
      <c r="E98" s="91"/>
      <c r="F98" s="15"/>
      <c r="G98" s="15"/>
      <c r="H98" s="31"/>
    </row>
    <row r="99" spans="1:8" x14ac:dyDescent="0.25">
      <c r="A99" s="15"/>
      <c r="D99" s="15"/>
      <c r="E99" s="91"/>
      <c r="F99" s="15"/>
      <c r="G99" s="15"/>
      <c r="H99" s="31"/>
    </row>
    <row r="100" spans="1:8" x14ac:dyDescent="0.25">
      <c r="A100" s="15"/>
      <c r="D100" s="15"/>
      <c r="E100" s="91"/>
      <c r="F100" s="15"/>
      <c r="G100" s="15"/>
      <c r="H100" s="31"/>
    </row>
    <row r="101" spans="1:8" x14ac:dyDescent="0.25">
      <c r="A101" s="15"/>
      <c r="D101" s="15"/>
      <c r="E101" s="91"/>
      <c r="F101" s="15"/>
      <c r="G101" s="15"/>
      <c r="H101" s="31"/>
    </row>
  </sheetData>
  <protectedRanges>
    <protectedRange sqref="D91" name="טווח1_1"/>
  </protectedRanges>
  <mergeCells count="29">
    <mergeCell ref="A36:C36"/>
    <mergeCell ref="H36:I36"/>
    <mergeCell ref="A37:C37"/>
    <mergeCell ref="H37:I37"/>
    <mergeCell ref="B39:C39"/>
    <mergeCell ref="H39:I45"/>
    <mergeCell ref="B40:C40"/>
    <mergeCell ref="B41:C41"/>
    <mergeCell ref="B42:C42"/>
    <mergeCell ref="B43:C43"/>
    <mergeCell ref="B44:C44"/>
    <mergeCell ref="A45:C45"/>
    <mergeCell ref="A1:H1"/>
    <mergeCell ref="B2:C2"/>
    <mergeCell ref="H2:I2"/>
    <mergeCell ref="A35:C35"/>
    <mergeCell ref="H35:I35"/>
    <mergeCell ref="A46:C46"/>
    <mergeCell ref="A47:C47"/>
    <mergeCell ref="H47:I47"/>
    <mergeCell ref="A52:C52"/>
    <mergeCell ref="H52:I52"/>
    <mergeCell ref="H53:I53"/>
    <mergeCell ref="H54:I54"/>
    <mergeCell ref="H49:I49"/>
    <mergeCell ref="A50:C50"/>
    <mergeCell ref="H50:I50"/>
    <mergeCell ref="A51:C51"/>
    <mergeCell ref="H51:I51"/>
  </mergeCells>
  <pageMargins left="0.7" right="0.7" top="0.75" bottom="0.75" header="0.3" footer="0.3"/>
  <pageSetup paperSize="9" scale="73" orientation="portrait" r:id="rId1"/>
  <ignoredErrors>
    <ignoredError sqref="E4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showGridLines="0" rightToLeft="1" view="pageBreakPreview" zoomScaleNormal="100" zoomScaleSheetLayoutView="100" workbookViewId="0">
      <pane ySplit="2" topLeftCell="A33" activePane="bottomLeft" state="frozen"/>
      <selection pane="bottomLeft" activeCell="E41" sqref="E41"/>
    </sheetView>
  </sheetViews>
  <sheetFormatPr defaultColWidth="9" defaultRowHeight="13.8" x14ac:dyDescent="0.25"/>
  <cols>
    <col min="1" max="1" width="4.3984375" style="31" customWidth="1"/>
    <col min="2" max="2" width="10" style="15" customWidth="1"/>
    <col min="3" max="3" width="18" style="15" customWidth="1"/>
    <col min="4" max="4" width="6.3984375" style="31" bestFit="1" customWidth="1"/>
    <col min="5" max="5" width="5.8984375" style="31" customWidth="1"/>
    <col min="6" max="6" width="10.19921875" style="52" bestFit="1" customWidth="1"/>
    <col min="7" max="7" width="10.5" style="52" customWidth="1"/>
    <col min="8" max="8" width="8.59765625" style="32" customWidth="1"/>
    <col min="9" max="9" width="17.19921875" style="15" bestFit="1" customWidth="1"/>
    <col min="10" max="16384" width="9" style="15"/>
  </cols>
  <sheetData>
    <row r="1" spans="1:9" ht="25.8" thickTop="1" thickBot="1" x14ac:dyDescent="0.45">
      <c r="A1" s="131" t="s">
        <v>97</v>
      </c>
      <c r="B1" s="132"/>
      <c r="C1" s="132"/>
      <c r="D1" s="132"/>
      <c r="E1" s="132"/>
      <c r="F1" s="132"/>
      <c r="G1" s="132"/>
      <c r="H1" s="132"/>
      <c r="I1" s="11">
        <f>G54</f>
        <v>37665.599999999999</v>
      </c>
    </row>
    <row r="2" spans="1:9" ht="15" thickTop="1" thickBot="1" x14ac:dyDescent="0.3">
      <c r="A2" s="3" t="s">
        <v>0</v>
      </c>
      <c r="B2" s="133" t="s">
        <v>1</v>
      </c>
      <c r="C2" s="134"/>
      <c r="D2" s="4" t="s">
        <v>2</v>
      </c>
      <c r="E2" s="4" t="s">
        <v>3</v>
      </c>
      <c r="F2" s="43" t="s">
        <v>11</v>
      </c>
      <c r="G2" s="43" t="s">
        <v>10</v>
      </c>
      <c r="H2" s="135" t="s">
        <v>66</v>
      </c>
      <c r="I2" s="136"/>
    </row>
    <row r="3" spans="1:9" s="5" customFormat="1" ht="21.6" thickTop="1" x14ac:dyDescent="0.4">
      <c r="A3" s="58">
        <v>1</v>
      </c>
      <c r="B3" s="59" t="s">
        <v>61</v>
      </c>
      <c r="C3" s="39"/>
      <c r="D3" s="53"/>
      <c r="E3" s="55"/>
      <c r="F3" s="56"/>
      <c r="G3" s="56"/>
      <c r="H3" s="57"/>
      <c r="I3" s="54"/>
    </row>
    <row r="4" spans="1:9" s="29" customFormat="1" x14ac:dyDescent="0.25">
      <c r="A4" s="33">
        <v>1.1000000000000001</v>
      </c>
      <c r="B4" s="38" t="s">
        <v>19</v>
      </c>
      <c r="C4" s="38" t="s">
        <v>20</v>
      </c>
      <c r="D4" s="37" t="s">
        <v>9</v>
      </c>
      <c r="E4" s="16"/>
      <c r="F4" s="44">
        <f>פורמט!F4</f>
        <v>8000</v>
      </c>
      <c r="G4" s="44">
        <f t="shared" ref="G4:G34" si="0">F4*E4</f>
        <v>0</v>
      </c>
      <c r="H4" s="60" t="s">
        <v>67</v>
      </c>
      <c r="I4" s="41" t="s">
        <v>21</v>
      </c>
    </row>
    <row r="5" spans="1:9" s="29" customFormat="1" x14ac:dyDescent="0.25">
      <c r="A5" s="33">
        <v>1.2</v>
      </c>
      <c r="B5" s="38" t="s">
        <v>19</v>
      </c>
      <c r="C5" s="38" t="s">
        <v>20</v>
      </c>
      <c r="D5" s="37" t="s">
        <v>9</v>
      </c>
      <c r="E5" s="16"/>
      <c r="F5" s="44">
        <f>פורמט!F5</f>
        <v>8000</v>
      </c>
      <c r="G5" s="44">
        <f t="shared" si="0"/>
        <v>0</v>
      </c>
      <c r="H5" s="60" t="s">
        <v>68</v>
      </c>
      <c r="I5" s="41" t="s">
        <v>21</v>
      </c>
    </row>
    <row r="6" spans="1:9" s="29" customFormat="1" x14ac:dyDescent="0.25">
      <c r="A6" s="33">
        <v>1.3</v>
      </c>
      <c r="B6" s="38" t="s">
        <v>22</v>
      </c>
      <c r="C6" s="38" t="s">
        <v>23</v>
      </c>
      <c r="D6" s="37" t="s">
        <v>9</v>
      </c>
      <c r="E6" s="16"/>
      <c r="F6" s="44">
        <f>פורמט!F6</f>
        <v>8000</v>
      </c>
      <c r="G6" s="44">
        <f t="shared" si="0"/>
        <v>0</v>
      </c>
      <c r="H6" s="60" t="s">
        <v>69</v>
      </c>
      <c r="I6" s="41" t="s">
        <v>21</v>
      </c>
    </row>
    <row r="7" spans="1:9" s="40" customFormat="1" x14ac:dyDescent="0.25">
      <c r="A7" s="33">
        <v>1.4</v>
      </c>
      <c r="B7" s="38" t="s">
        <v>24</v>
      </c>
      <c r="C7" s="38" t="s">
        <v>23</v>
      </c>
      <c r="D7" s="37" t="s">
        <v>9</v>
      </c>
      <c r="E7" s="16"/>
      <c r="F7" s="44">
        <f>פורמט!F7</f>
        <v>5000</v>
      </c>
      <c r="G7" s="44">
        <f t="shared" si="0"/>
        <v>0</v>
      </c>
      <c r="H7" s="60" t="s">
        <v>84</v>
      </c>
      <c r="I7" s="41" t="s">
        <v>25</v>
      </c>
    </row>
    <row r="8" spans="1:9" s="29" customFormat="1" x14ac:dyDescent="0.25">
      <c r="A8" s="33">
        <v>1.5</v>
      </c>
      <c r="B8" s="38" t="s">
        <v>26</v>
      </c>
      <c r="C8" s="38" t="s">
        <v>27</v>
      </c>
      <c r="D8" s="37" t="s">
        <v>9</v>
      </c>
      <c r="E8" s="16"/>
      <c r="F8" s="44">
        <f>פורמט!F8</f>
        <v>5000</v>
      </c>
      <c r="G8" s="44">
        <f t="shared" si="0"/>
        <v>0</v>
      </c>
      <c r="H8" s="60" t="s">
        <v>70</v>
      </c>
      <c r="I8" s="41" t="s">
        <v>28</v>
      </c>
    </row>
    <row r="9" spans="1:9" s="40" customFormat="1" x14ac:dyDescent="0.25">
      <c r="A9" s="34">
        <v>1.6</v>
      </c>
      <c r="B9" s="38" t="s">
        <v>29</v>
      </c>
      <c r="C9" s="38" t="s">
        <v>27</v>
      </c>
      <c r="D9" s="37" t="s">
        <v>9</v>
      </c>
      <c r="E9" s="16"/>
      <c r="F9" s="44">
        <f>פורמט!F9</f>
        <v>5000</v>
      </c>
      <c r="G9" s="44">
        <f t="shared" si="0"/>
        <v>0</v>
      </c>
      <c r="H9" s="60" t="s">
        <v>71</v>
      </c>
      <c r="I9" s="41" t="s">
        <v>60</v>
      </c>
    </row>
    <row r="10" spans="1:9" s="29" customFormat="1" x14ac:dyDescent="0.25">
      <c r="A10" s="35">
        <v>1.7</v>
      </c>
      <c r="B10" s="38" t="s">
        <v>30</v>
      </c>
      <c r="C10" s="38" t="s">
        <v>31</v>
      </c>
      <c r="D10" s="37" t="s">
        <v>9</v>
      </c>
      <c r="E10" s="16"/>
      <c r="F10" s="44">
        <f>פורמט!F10</f>
        <v>6000</v>
      </c>
      <c r="G10" s="44">
        <f t="shared" si="0"/>
        <v>0</v>
      </c>
      <c r="H10" s="60" t="s">
        <v>72</v>
      </c>
      <c r="I10" s="41" t="s">
        <v>32</v>
      </c>
    </row>
    <row r="11" spans="1:9" s="29" customFormat="1" x14ac:dyDescent="0.25">
      <c r="A11" s="35">
        <v>1.8</v>
      </c>
      <c r="B11" s="38" t="s">
        <v>19</v>
      </c>
      <c r="C11" s="38" t="s">
        <v>33</v>
      </c>
      <c r="D11" s="37" t="s">
        <v>9</v>
      </c>
      <c r="E11" s="16"/>
      <c r="F11" s="44">
        <f>פורמט!F11</f>
        <v>10000</v>
      </c>
      <c r="G11" s="44">
        <f t="shared" si="0"/>
        <v>0</v>
      </c>
      <c r="H11" s="60" t="s">
        <v>85</v>
      </c>
      <c r="I11" s="41" t="s">
        <v>32</v>
      </c>
    </row>
    <row r="12" spans="1:9" s="29" customFormat="1" x14ac:dyDescent="0.25">
      <c r="A12" s="35">
        <v>1.9</v>
      </c>
      <c r="B12" s="38" t="s">
        <v>19</v>
      </c>
      <c r="C12" s="38" t="s">
        <v>34</v>
      </c>
      <c r="D12" s="37" t="s">
        <v>9</v>
      </c>
      <c r="E12" s="16"/>
      <c r="F12" s="44">
        <f>פורמט!F12</f>
        <v>8000</v>
      </c>
      <c r="G12" s="44">
        <f t="shared" si="0"/>
        <v>0</v>
      </c>
      <c r="H12" s="60" t="s">
        <v>73</v>
      </c>
      <c r="I12" s="41" t="s">
        <v>32</v>
      </c>
    </row>
    <row r="13" spans="1:9" s="29" customFormat="1" x14ac:dyDescent="0.25">
      <c r="A13" s="36">
        <v>1.1000000000000001</v>
      </c>
      <c r="B13" s="38" t="s">
        <v>19</v>
      </c>
      <c r="C13" s="38" t="s">
        <v>35</v>
      </c>
      <c r="D13" s="37" t="s">
        <v>9</v>
      </c>
      <c r="E13" s="16"/>
      <c r="F13" s="44">
        <f>פורמט!F13</f>
        <v>8000</v>
      </c>
      <c r="G13" s="44">
        <f t="shared" si="0"/>
        <v>0</v>
      </c>
      <c r="H13" s="60" t="s">
        <v>86</v>
      </c>
      <c r="I13" s="41" t="s">
        <v>36</v>
      </c>
    </row>
    <row r="14" spans="1:9" s="29" customFormat="1" x14ac:dyDescent="0.25">
      <c r="A14" s="36">
        <v>1.1100000000000001</v>
      </c>
      <c r="B14" s="38" t="s">
        <v>19</v>
      </c>
      <c r="C14" s="38" t="s">
        <v>37</v>
      </c>
      <c r="D14" s="37" t="s">
        <v>9</v>
      </c>
      <c r="E14" s="16"/>
      <c r="F14" s="44">
        <f>פורמט!F14</f>
        <v>10000</v>
      </c>
      <c r="G14" s="44">
        <f t="shared" si="0"/>
        <v>0</v>
      </c>
      <c r="H14" s="60" t="s">
        <v>74</v>
      </c>
      <c r="I14" s="41" t="s">
        <v>32</v>
      </c>
    </row>
    <row r="15" spans="1:9" s="29" customFormat="1" x14ac:dyDescent="0.25">
      <c r="A15" s="36">
        <v>1.1200000000000001</v>
      </c>
      <c r="B15" s="38" t="s">
        <v>19</v>
      </c>
      <c r="C15" s="38" t="s">
        <v>38</v>
      </c>
      <c r="D15" s="37" t="s">
        <v>9</v>
      </c>
      <c r="E15" s="16"/>
      <c r="F15" s="44">
        <f>פורמט!F15</f>
        <v>5000</v>
      </c>
      <c r="G15" s="44">
        <f t="shared" si="0"/>
        <v>0</v>
      </c>
      <c r="H15" s="60" t="s">
        <v>87</v>
      </c>
      <c r="I15" s="41" t="s">
        <v>39</v>
      </c>
    </row>
    <row r="16" spans="1:9" s="29" customFormat="1" x14ac:dyDescent="0.25">
      <c r="A16" s="36">
        <v>1.1299999999999999</v>
      </c>
      <c r="B16" s="38" t="s">
        <v>19</v>
      </c>
      <c r="C16" s="38" t="s">
        <v>40</v>
      </c>
      <c r="D16" s="37" t="s">
        <v>9</v>
      </c>
      <c r="E16" s="16"/>
      <c r="F16" s="44">
        <f>פורמט!F16</f>
        <v>6000</v>
      </c>
      <c r="G16" s="44">
        <f t="shared" si="0"/>
        <v>0</v>
      </c>
      <c r="H16" s="60" t="s">
        <v>72</v>
      </c>
      <c r="I16" s="41" t="s">
        <v>32</v>
      </c>
    </row>
    <row r="17" spans="1:9" s="29" customFormat="1" x14ac:dyDescent="0.25">
      <c r="A17" s="36">
        <v>1.1399999999999999</v>
      </c>
      <c r="B17" s="38" t="s">
        <v>19</v>
      </c>
      <c r="C17" s="38" t="s">
        <v>41</v>
      </c>
      <c r="D17" s="37" t="s">
        <v>9</v>
      </c>
      <c r="E17" s="16"/>
      <c r="F17" s="44">
        <f>פורמט!F17</f>
        <v>8000</v>
      </c>
      <c r="G17" s="44">
        <f t="shared" si="0"/>
        <v>0</v>
      </c>
      <c r="H17" s="60" t="s">
        <v>75</v>
      </c>
      <c r="I17" s="41" t="s">
        <v>42</v>
      </c>
    </row>
    <row r="18" spans="1:9" s="29" customFormat="1" x14ac:dyDescent="0.25">
      <c r="A18" s="36">
        <v>1.1499999999999999</v>
      </c>
      <c r="B18" s="38" t="s">
        <v>19</v>
      </c>
      <c r="C18" s="38" t="s">
        <v>43</v>
      </c>
      <c r="D18" s="37" t="s">
        <v>9</v>
      </c>
      <c r="E18" s="16"/>
      <c r="F18" s="44">
        <f>פורמט!F18</f>
        <v>8000</v>
      </c>
      <c r="G18" s="44">
        <f t="shared" si="0"/>
        <v>0</v>
      </c>
      <c r="H18" s="60" t="s">
        <v>73</v>
      </c>
      <c r="I18" s="41" t="s">
        <v>32</v>
      </c>
    </row>
    <row r="19" spans="1:9" s="29" customFormat="1" x14ac:dyDescent="0.25">
      <c r="A19" s="36">
        <v>1.1599999999999999</v>
      </c>
      <c r="B19" s="38" t="s">
        <v>19</v>
      </c>
      <c r="C19" s="38" t="s">
        <v>44</v>
      </c>
      <c r="D19" s="37" t="s">
        <v>9</v>
      </c>
      <c r="E19" s="16"/>
      <c r="F19" s="44">
        <f>פורמט!F19</f>
        <v>6000</v>
      </c>
      <c r="G19" s="44">
        <f t="shared" si="0"/>
        <v>0</v>
      </c>
      <c r="H19" s="60" t="s">
        <v>76</v>
      </c>
      <c r="I19" s="41" t="s">
        <v>32</v>
      </c>
    </row>
    <row r="20" spans="1:9" s="29" customFormat="1" x14ac:dyDescent="0.25">
      <c r="A20" s="36">
        <v>1.17</v>
      </c>
      <c r="B20" s="38" t="s">
        <v>19</v>
      </c>
      <c r="C20" s="38" t="s">
        <v>45</v>
      </c>
      <c r="D20" s="37" t="s">
        <v>9</v>
      </c>
      <c r="E20" s="16"/>
      <c r="F20" s="44">
        <f>פורמט!F20</f>
        <v>5000</v>
      </c>
      <c r="G20" s="44">
        <f t="shared" si="0"/>
        <v>0</v>
      </c>
      <c r="H20" s="60" t="s">
        <v>77</v>
      </c>
      <c r="I20" s="41" t="s">
        <v>28</v>
      </c>
    </row>
    <row r="21" spans="1:9" s="29" customFormat="1" x14ac:dyDescent="0.25">
      <c r="A21" s="36">
        <v>1.18</v>
      </c>
      <c r="B21" s="38" t="s">
        <v>19</v>
      </c>
      <c r="C21" s="38" t="s">
        <v>46</v>
      </c>
      <c r="D21" s="37" t="s">
        <v>9</v>
      </c>
      <c r="E21" s="16"/>
      <c r="F21" s="44">
        <f>פורמט!F21</f>
        <v>4000</v>
      </c>
      <c r="G21" s="44">
        <f t="shared" si="0"/>
        <v>0</v>
      </c>
      <c r="H21" s="60" t="s">
        <v>78</v>
      </c>
      <c r="I21" s="41" t="s">
        <v>47</v>
      </c>
    </row>
    <row r="22" spans="1:9" s="29" customFormat="1" x14ac:dyDescent="0.25">
      <c r="A22" s="36">
        <v>1.19</v>
      </c>
      <c r="B22" s="38" t="s">
        <v>19</v>
      </c>
      <c r="C22" s="38" t="s">
        <v>48</v>
      </c>
      <c r="D22" s="37" t="s">
        <v>9</v>
      </c>
      <c r="E22" s="16"/>
      <c r="F22" s="44">
        <f>פורמט!F22</f>
        <v>8000</v>
      </c>
      <c r="G22" s="44">
        <f t="shared" si="0"/>
        <v>0</v>
      </c>
      <c r="H22" s="60" t="s">
        <v>86</v>
      </c>
      <c r="I22" s="41" t="s">
        <v>28</v>
      </c>
    </row>
    <row r="23" spans="1:9" s="40" customFormat="1" x14ac:dyDescent="0.25">
      <c r="A23" s="36">
        <v>1.2</v>
      </c>
      <c r="B23" s="38" t="s">
        <v>49</v>
      </c>
      <c r="C23" s="38" t="s">
        <v>50</v>
      </c>
      <c r="D23" s="37" t="s">
        <v>9</v>
      </c>
      <c r="E23" s="16"/>
      <c r="F23" s="44">
        <f>פורמט!F23</f>
        <v>6000</v>
      </c>
      <c r="G23" s="44">
        <f t="shared" si="0"/>
        <v>0</v>
      </c>
      <c r="H23" s="60" t="s">
        <v>72</v>
      </c>
      <c r="I23" s="41" t="s">
        <v>28</v>
      </c>
    </row>
    <row r="24" spans="1:9" s="40" customFormat="1" x14ac:dyDescent="0.25">
      <c r="A24" s="36">
        <v>1.21</v>
      </c>
      <c r="B24" s="38" t="s">
        <v>26</v>
      </c>
      <c r="C24" s="38" t="s">
        <v>63</v>
      </c>
      <c r="D24" s="37" t="s">
        <v>9</v>
      </c>
      <c r="E24" s="16"/>
      <c r="F24" s="44">
        <f>פורמט!F24</f>
        <v>10000</v>
      </c>
      <c r="G24" s="44">
        <f t="shared" si="0"/>
        <v>0</v>
      </c>
      <c r="H24" s="60" t="s">
        <v>88</v>
      </c>
      <c r="I24" s="41" t="s">
        <v>32</v>
      </c>
    </row>
    <row r="25" spans="1:9" s="40" customFormat="1" x14ac:dyDescent="0.25">
      <c r="A25" s="36">
        <v>1.22</v>
      </c>
      <c r="B25" s="38" t="s">
        <v>62</v>
      </c>
      <c r="C25" s="38" t="s">
        <v>64</v>
      </c>
      <c r="D25" s="37" t="s">
        <v>9</v>
      </c>
      <c r="E25" s="16"/>
      <c r="F25" s="44">
        <f>פורמט!F25</f>
        <v>10000</v>
      </c>
      <c r="G25" s="44">
        <f t="shared" si="0"/>
        <v>0</v>
      </c>
      <c r="H25" s="60" t="s">
        <v>79</v>
      </c>
      <c r="I25" s="41" t="s">
        <v>32</v>
      </c>
    </row>
    <row r="26" spans="1:9" s="29" customFormat="1" x14ac:dyDescent="0.25">
      <c r="A26" s="36">
        <v>1.23</v>
      </c>
      <c r="B26" s="38" t="s">
        <v>19</v>
      </c>
      <c r="C26" s="38" t="s">
        <v>51</v>
      </c>
      <c r="D26" s="37" t="s">
        <v>9</v>
      </c>
      <c r="E26" s="16"/>
      <c r="F26" s="44">
        <f>פורמט!F26</f>
        <v>8000</v>
      </c>
      <c r="G26" s="44">
        <f t="shared" si="0"/>
        <v>0</v>
      </c>
      <c r="H26" s="60" t="s">
        <v>80</v>
      </c>
      <c r="I26" s="41" t="s">
        <v>28</v>
      </c>
    </row>
    <row r="27" spans="1:9" s="29" customFormat="1" x14ac:dyDescent="0.25">
      <c r="A27" s="36">
        <v>1.24</v>
      </c>
      <c r="B27" s="38" t="s">
        <v>19</v>
      </c>
      <c r="C27" s="38" t="s">
        <v>52</v>
      </c>
      <c r="D27" s="37" t="s">
        <v>9</v>
      </c>
      <c r="E27" s="16"/>
      <c r="F27" s="44">
        <f>פורמט!F27</f>
        <v>10000</v>
      </c>
      <c r="G27" s="44">
        <f t="shared" si="0"/>
        <v>0</v>
      </c>
      <c r="H27" s="60" t="s">
        <v>89</v>
      </c>
      <c r="I27" s="41" t="s">
        <v>53</v>
      </c>
    </row>
    <row r="28" spans="1:9" s="29" customFormat="1" x14ac:dyDescent="0.25">
      <c r="A28" s="36">
        <v>1.25</v>
      </c>
      <c r="B28" s="38" t="s">
        <v>19</v>
      </c>
      <c r="C28" s="38" t="s">
        <v>54</v>
      </c>
      <c r="D28" s="37" t="s">
        <v>9</v>
      </c>
      <c r="E28" s="16"/>
      <c r="F28" s="44">
        <f>פורמט!F28</f>
        <v>6000</v>
      </c>
      <c r="G28" s="44">
        <f t="shared" si="0"/>
        <v>0</v>
      </c>
      <c r="H28" s="60" t="s">
        <v>90</v>
      </c>
      <c r="I28" s="41" t="s">
        <v>25</v>
      </c>
    </row>
    <row r="29" spans="1:9" s="29" customFormat="1" x14ac:dyDescent="0.25">
      <c r="A29" s="36">
        <v>1.26</v>
      </c>
      <c r="B29" s="38" t="s">
        <v>19</v>
      </c>
      <c r="C29" s="38" t="s">
        <v>55</v>
      </c>
      <c r="D29" s="37" t="s">
        <v>9</v>
      </c>
      <c r="E29" s="16">
        <v>1</v>
      </c>
      <c r="F29" s="44">
        <f>פורמט!F29</f>
        <v>5000</v>
      </c>
      <c r="G29" s="44">
        <f t="shared" si="0"/>
        <v>5000</v>
      </c>
      <c r="H29" s="60" t="s">
        <v>81</v>
      </c>
      <c r="I29" s="41" t="s">
        <v>56</v>
      </c>
    </row>
    <row r="30" spans="1:9" s="29" customFormat="1" x14ac:dyDescent="0.25">
      <c r="A30" s="36">
        <v>1.27</v>
      </c>
      <c r="B30" s="38" t="s">
        <v>19</v>
      </c>
      <c r="C30" s="38" t="s">
        <v>31</v>
      </c>
      <c r="D30" s="37" t="s">
        <v>9</v>
      </c>
      <c r="E30" s="16">
        <v>1</v>
      </c>
      <c r="F30" s="44">
        <f>פורמט!F30</f>
        <v>8000</v>
      </c>
      <c r="G30" s="44">
        <f t="shared" si="0"/>
        <v>8000</v>
      </c>
      <c r="H30" s="60" t="s">
        <v>82</v>
      </c>
      <c r="I30" s="41" t="s">
        <v>21</v>
      </c>
    </row>
    <row r="31" spans="1:9" s="29" customFormat="1" x14ac:dyDescent="0.25">
      <c r="A31" s="36">
        <v>1.28</v>
      </c>
      <c r="B31" s="38" t="s">
        <v>19</v>
      </c>
      <c r="C31" s="38" t="s">
        <v>57</v>
      </c>
      <c r="D31" s="37" t="s">
        <v>9</v>
      </c>
      <c r="E31" s="16"/>
      <c r="F31" s="44">
        <f>פורמט!F31</f>
        <v>1500</v>
      </c>
      <c r="G31" s="44">
        <f t="shared" si="0"/>
        <v>0</v>
      </c>
      <c r="H31" s="60" t="s">
        <v>104</v>
      </c>
      <c r="I31" s="41" t="s">
        <v>58</v>
      </c>
    </row>
    <row r="32" spans="1:9" s="29" customFormat="1" x14ac:dyDescent="0.25">
      <c r="A32" s="36">
        <v>1.29</v>
      </c>
      <c r="B32" s="38" t="s">
        <v>19</v>
      </c>
      <c r="C32" s="38" t="s">
        <v>57</v>
      </c>
      <c r="D32" s="37" t="s">
        <v>9</v>
      </c>
      <c r="E32" s="16"/>
      <c r="F32" s="44">
        <f>פורמט!F32</f>
        <v>1500</v>
      </c>
      <c r="G32" s="44">
        <f t="shared" si="0"/>
        <v>0</v>
      </c>
      <c r="H32" s="60" t="s">
        <v>83</v>
      </c>
      <c r="I32" s="41" t="s">
        <v>59</v>
      </c>
    </row>
    <row r="33" spans="1:9" s="29" customFormat="1" x14ac:dyDescent="0.25">
      <c r="A33" s="36">
        <v>1.3</v>
      </c>
      <c r="B33" s="38" t="s">
        <v>30</v>
      </c>
      <c r="C33" s="38" t="s">
        <v>57</v>
      </c>
      <c r="D33" s="37" t="s">
        <v>9</v>
      </c>
      <c r="E33" s="16"/>
      <c r="F33" s="44">
        <f>פורמט!F33</f>
        <v>1500</v>
      </c>
      <c r="G33" s="44">
        <f t="shared" si="0"/>
        <v>0</v>
      </c>
      <c r="H33" s="60" t="s">
        <v>83</v>
      </c>
      <c r="I33" s="41" t="s">
        <v>59</v>
      </c>
    </row>
    <row r="34" spans="1:9" s="29" customFormat="1" x14ac:dyDescent="0.25">
      <c r="A34" s="36">
        <v>1.31</v>
      </c>
      <c r="B34" s="38" t="s">
        <v>26</v>
      </c>
      <c r="C34" s="38" t="s">
        <v>57</v>
      </c>
      <c r="D34" s="37" t="s">
        <v>9</v>
      </c>
      <c r="E34" s="16"/>
      <c r="F34" s="44">
        <f>פורמט!F34</f>
        <v>1500</v>
      </c>
      <c r="G34" s="44">
        <f t="shared" si="0"/>
        <v>0</v>
      </c>
      <c r="H34" s="60" t="s">
        <v>83</v>
      </c>
      <c r="I34" s="41" t="s">
        <v>59</v>
      </c>
    </row>
    <row r="35" spans="1:9" x14ac:dyDescent="0.25">
      <c r="A35" s="107" t="s">
        <v>6</v>
      </c>
      <c r="B35" s="108"/>
      <c r="C35" s="109"/>
      <c r="D35" s="21"/>
      <c r="E35" s="21"/>
      <c r="F35" s="45"/>
      <c r="G35" s="46">
        <f>SUM(G4:G34)</f>
        <v>13000</v>
      </c>
      <c r="H35" s="137"/>
      <c r="I35" s="138"/>
    </row>
    <row r="36" spans="1:9" x14ac:dyDescent="0.25">
      <c r="A36" s="126" t="s">
        <v>14</v>
      </c>
      <c r="B36" s="127"/>
      <c r="C36" s="128"/>
      <c r="D36" s="20" t="s">
        <v>12</v>
      </c>
      <c r="E36" s="12">
        <v>0</v>
      </c>
      <c r="F36" s="47"/>
      <c r="G36" s="48"/>
      <c r="H36" s="139"/>
      <c r="I36" s="140"/>
    </row>
    <row r="37" spans="1:9" ht="14.4" thickBot="1" x14ac:dyDescent="0.3">
      <c r="A37" s="110" t="s">
        <v>13</v>
      </c>
      <c r="B37" s="111"/>
      <c r="C37" s="112"/>
      <c r="D37" s="21"/>
      <c r="E37" s="21"/>
      <c r="F37" s="45"/>
      <c r="G37" s="46">
        <f>G35*(1-(E36/100))</f>
        <v>13000</v>
      </c>
      <c r="H37" s="129"/>
      <c r="I37" s="130"/>
    </row>
    <row r="38" spans="1:9" s="5" customFormat="1" ht="22.2" thickTop="1" thickBot="1" x14ac:dyDescent="0.45">
      <c r="A38" s="8">
        <v>2</v>
      </c>
      <c r="B38" s="9" t="s">
        <v>65</v>
      </c>
      <c r="C38" s="9"/>
      <c r="D38" s="61"/>
      <c r="E38" s="63"/>
      <c r="F38" s="64"/>
      <c r="G38" s="64"/>
      <c r="H38" s="42"/>
      <c r="I38" s="62"/>
    </row>
    <row r="39" spans="1:9" s="18" customFormat="1" ht="15" customHeight="1" thickTop="1" x14ac:dyDescent="0.25">
      <c r="A39" s="17">
        <v>2.1</v>
      </c>
      <c r="B39" s="113" t="s">
        <v>105</v>
      </c>
      <c r="C39" s="114"/>
      <c r="D39" s="65" t="s">
        <v>91</v>
      </c>
      <c r="E39" s="65"/>
      <c r="F39" s="66">
        <f>פורמט!F39</f>
        <v>5000</v>
      </c>
      <c r="G39" s="66">
        <f t="shared" ref="G39:G44" si="1">F39*E39</f>
        <v>0</v>
      </c>
      <c r="H39" s="117" t="s">
        <v>107</v>
      </c>
      <c r="I39" s="118"/>
    </row>
    <row r="40" spans="1:9" s="18" customFormat="1" ht="14.25" customHeight="1" x14ac:dyDescent="0.25">
      <c r="A40" s="17">
        <v>2.2000000000000002</v>
      </c>
      <c r="B40" s="101" t="s">
        <v>106</v>
      </c>
      <c r="C40" s="102"/>
      <c r="D40" s="16" t="s">
        <v>91</v>
      </c>
      <c r="E40" s="16">
        <v>1</v>
      </c>
      <c r="F40" s="66">
        <f>פורמט!F40</f>
        <v>7000</v>
      </c>
      <c r="G40" s="44">
        <f t="shared" si="1"/>
        <v>7000</v>
      </c>
      <c r="H40" s="119"/>
      <c r="I40" s="120"/>
    </row>
    <row r="41" spans="1:9" s="18" customFormat="1" ht="14.25" customHeight="1" x14ac:dyDescent="0.25">
      <c r="A41" s="17">
        <v>2.2999999999999998</v>
      </c>
      <c r="B41" s="101" t="s">
        <v>95</v>
      </c>
      <c r="C41" s="102"/>
      <c r="D41" s="16" t="s">
        <v>91</v>
      </c>
      <c r="E41" s="16"/>
      <c r="F41" s="66">
        <f>פורמט!F41</f>
        <v>9000</v>
      </c>
      <c r="G41" s="44">
        <f t="shared" si="1"/>
        <v>0</v>
      </c>
      <c r="H41" s="119"/>
      <c r="I41" s="120"/>
    </row>
    <row r="42" spans="1:9" s="18" customFormat="1" ht="14.25" customHeight="1" x14ac:dyDescent="0.25">
      <c r="A42" s="17">
        <v>2.4</v>
      </c>
      <c r="B42" s="101" t="s">
        <v>92</v>
      </c>
      <c r="C42" s="102"/>
      <c r="D42" s="16" t="s">
        <v>91</v>
      </c>
      <c r="E42" s="16"/>
      <c r="F42" s="66">
        <f>פורמט!F42</f>
        <v>15000</v>
      </c>
      <c r="G42" s="44">
        <f t="shared" si="1"/>
        <v>0</v>
      </c>
      <c r="H42" s="119"/>
      <c r="I42" s="120"/>
    </row>
    <row r="43" spans="1:9" s="18" customFormat="1" ht="14.25" customHeight="1" x14ac:dyDescent="0.25">
      <c r="A43" s="17">
        <v>2.5</v>
      </c>
      <c r="B43" s="101" t="s">
        <v>96</v>
      </c>
      <c r="C43" s="102"/>
      <c r="D43" s="16" t="s">
        <v>91</v>
      </c>
      <c r="E43" s="16"/>
      <c r="F43" s="66">
        <f>פורמט!F43</f>
        <v>23000</v>
      </c>
      <c r="G43" s="44">
        <f t="shared" si="1"/>
        <v>0</v>
      </c>
      <c r="H43" s="119"/>
      <c r="I43" s="120"/>
    </row>
    <row r="44" spans="1:9" s="18" customFormat="1" x14ac:dyDescent="0.25">
      <c r="A44" s="17">
        <v>2.6</v>
      </c>
      <c r="B44" s="101" t="s">
        <v>94</v>
      </c>
      <c r="C44" s="102"/>
      <c r="D44" s="16" t="s">
        <v>93</v>
      </c>
      <c r="E44" s="80">
        <f>12*E39*10+12*E40*20+12*E41*50+12*E42*80+12*E43*150</f>
        <v>240</v>
      </c>
      <c r="F44" s="44">
        <v>8</v>
      </c>
      <c r="G44" s="44">
        <f t="shared" si="1"/>
        <v>1920</v>
      </c>
      <c r="H44" s="119"/>
      <c r="I44" s="120"/>
    </row>
    <row r="45" spans="1:9" x14ac:dyDescent="0.25">
      <c r="A45" s="107" t="s">
        <v>7</v>
      </c>
      <c r="B45" s="108"/>
      <c r="C45" s="109"/>
      <c r="D45" s="20"/>
      <c r="E45" s="20"/>
      <c r="F45" s="44"/>
      <c r="G45" s="49">
        <f>SUM(G39:G44)</f>
        <v>8920</v>
      </c>
      <c r="H45" s="121"/>
      <c r="I45" s="122"/>
    </row>
    <row r="46" spans="1:9" x14ac:dyDescent="0.25">
      <c r="A46" s="126" t="s">
        <v>15</v>
      </c>
      <c r="B46" s="127"/>
      <c r="C46" s="128"/>
      <c r="D46" s="20" t="s">
        <v>12</v>
      </c>
      <c r="E46" s="12">
        <v>0</v>
      </c>
      <c r="F46" s="47"/>
      <c r="G46" s="48"/>
      <c r="H46" s="73"/>
      <c r="I46" s="74"/>
    </row>
    <row r="47" spans="1:9" ht="14.4" thickBot="1" x14ac:dyDescent="0.3">
      <c r="A47" s="110" t="s">
        <v>16</v>
      </c>
      <c r="B47" s="111"/>
      <c r="C47" s="112"/>
      <c r="D47" s="21"/>
      <c r="E47" s="21"/>
      <c r="F47" s="45"/>
      <c r="G47" s="46">
        <f>G45*(1-(E46/100))</f>
        <v>8920</v>
      </c>
      <c r="H47" s="129"/>
      <c r="I47" s="130"/>
    </row>
    <row r="48" spans="1:9" s="5" customFormat="1" ht="22.2" thickTop="1" thickBot="1" x14ac:dyDescent="0.45">
      <c r="A48" s="8">
        <v>3</v>
      </c>
      <c r="B48" s="9" t="s">
        <v>98</v>
      </c>
      <c r="C48" s="9"/>
      <c r="D48" s="10"/>
      <c r="E48" s="10"/>
      <c r="F48" s="75"/>
      <c r="G48" s="64"/>
      <c r="H48" s="42"/>
      <c r="I48" s="62"/>
    </row>
    <row r="49" spans="1:11" s="27" customFormat="1" ht="14.4" thickTop="1" x14ac:dyDescent="0.25">
      <c r="A49" s="22" t="s">
        <v>99</v>
      </c>
      <c r="B49" s="23" t="s">
        <v>17</v>
      </c>
      <c r="C49" s="23"/>
      <c r="D49" s="24" t="s">
        <v>9</v>
      </c>
      <c r="E49" s="24" t="s">
        <v>18</v>
      </c>
      <c r="F49" s="25">
        <v>10000</v>
      </c>
      <c r="G49" s="25">
        <f t="shared" ref="G49" si="2">F49*E49</f>
        <v>10000</v>
      </c>
      <c r="H49" s="103"/>
      <c r="I49" s="104"/>
      <c r="J49" s="26"/>
    </row>
    <row r="50" spans="1:11" x14ac:dyDescent="0.25">
      <c r="A50" s="107" t="s">
        <v>8</v>
      </c>
      <c r="B50" s="108"/>
      <c r="C50" s="109"/>
      <c r="D50" s="20"/>
      <c r="E50" s="28"/>
      <c r="F50" s="28"/>
      <c r="G50" s="14">
        <f>SUM(G49)</f>
        <v>10000</v>
      </c>
      <c r="H50" s="105"/>
      <c r="I50" s="106"/>
      <c r="J50" s="13"/>
      <c r="K50" s="29"/>
    </row>
    <row r="51" spans="1:11" ht="15.6" x14ac:dyDescent="0.3">
      <c r="A51" s="123" t="s">
        <v>100</v>
      </c>
      <c r="B51" s="124"/>
      <c r="C51" s="125"/>
      <c r="D51" s="19" t="s">
        <v>12</v>
      </c>
      <c r="E51" s="67">
        <v>0</v>
      </c>
      <c r="F51" s="68"/>
      <c r="G51" s="69"/>
      <c r="H51" s="115"/>
      <c r="I51" s="116"/>
      <c r="J51" s="30"/>
      <c r="K51" s="29"/>
    </row>
    <row r="52" spans="1:11" ht="14.4" thickBot="1" x14ac:dyDescent="0.3">
      <c r="A52" s="110" t="s">
        <v>102</v>
      </c>
      <c r="B52" s="111"/>
      <c r="C52" s="112"/>
      <c r="D52" s="70"/>
      <c r="E52" s="71"/>
      <c r="F52" s="71"/>
      <c r="G52" s="72">
        <f>G50*(1+(E51/100))</f>
        <v>10000</v>
      </c>
      <c r="H52" s="95"/>
      <c r="I52" s="96"/>
      <c r="J52" s="13"/>
      <c r="K52" s="29"/>
    </row>
    <row r="53" spans="1:11" ht="14.4" thickTop="1" x14ac:dyDescent="0.25">
      <c r="A53" s="6"/>
      <c r="B53" s="1" t="s">
        <v>5</v>
      </c>
      <c r="C53" s="1"/>
      <c r="D53" s="1"/>
      <c r="E53" s="1"/>
      <c r="F53" s="50"/>
      <c r="G53" s="50">
        <f>G37+G47+G52</f>
        <v>31920</v>
      </c>
      <c r="H53" s="97"/>
      <c r="I53" s="98"/>
    </row>
    <row r="54" spans="1:11" ht="14.4" thickBot="1" x14ac:dyDescent="0.3">
      <c r="A54" s="7"/>
      <c r="B54" s="2" t="s">
        <v>4</v>
      </c>
      <c r="C54" s="2"/>
      <c r="D54" s="2"/>
      <c r="E54" s="2"/>
      <c r="F54" s="51"/>
      <c r="G54" s="51">
        <f>G53*1.18</f>
        <v>37665.599999999999</v>
      </c>
      <c r="H54" s="99"/>
      <c r="I54" s="100"/>
    </row>
    <row r="55" spans="1:11" ht="15" thickTop="1" x14ac:dyDescent="0.2"/>
    <row r="56" spans="1:11" ht="14.25" x14ac:dyDescent="0.2">
      <c r="A56" s="15"/>
      <c r="D56" s="15"/>
      <c r="E56" s="15"/>
      <c r="F56" s="15"/>
      <c r="G56" s="15"/>
      <c r="H56" s="15"/>
    </row>
    <row r="57" spans="1:11" ht="14.25" x14ac:dyDescent="0.2">
      <c r="A57" s="15"/>
      <c r="D57" s="15"/>
      <c r="E57" s="15"/>
      <c r="F57" s="15"/>
      <c r="G57" s="15"/>
      <c r="H57" s="15"/>
    </row>
    <row r="58" spans="1:11" ht="14.25" x14ac:dyDescent="0.2">
      <c r="A58" s="15"/>
      <c r="D58" s="15"/>
      <c r="E58" s="15"/>
      <c r="F58" s="15"/>
      <c r="G58" s="15"/>
      <c r="H58" s="15"/>
    </row>
    <row r="59" spans="1:11" ht="14.25" x14ac:dyDescent="0.2">
      <c r="A59" s="15"/>
      <c r="D59" s="15"/>
      <c r="E59" s="15"/>
      <c r="F59" s="15"/>
      <c r="G59" s="15"/>
      <c r="H59" s="15"/>
    </row>
    <row r="60" spans="1:11" ht="14.25" x14ac:dyDescent="0.2">
      <c r="A60" s="15"/>
      <c r="D60" s="15"/>
      <c r="E60" s="15"/>
      <c r="F60" s="15"/>
      <c r="G60" s="15"/>
      <c r="H60" s="15"/>
    </row>
    <row r="61" spans="1:11" ht="14.25" x14ac:dyDescent="0.2">
      <c r="A61" s="15"/>
      <c r="D61" s="15"/>
      <c r="E61" s="15"/>
      <c r="F61" s="15"/>
      <c r="G61" s="15"/>
      <c r="H61" s="15"/>
    </row>
    <row r="62" spans="1:11" x14ac:dyDescent="0.25">
      <c r="A62" s="15"/>
      <c r="D62" s="15"/>
      <c r="E62" s="15"/>
      <c r="F62" s="15"/>
      <c r="G62" s="15"/>
      <c r="H62" s="15"/>
    </row>
    <row r="63" spans="1:11" x14ac:dyDescent="0.25">
      <c r="A63" s="15"/>
      <c r="D63" s="15"/>
      <c r="E63" s="15"/>
      <c r="F63" s="15"/>
      <c r="G63" s="15"/>
      <c r="H63" s="15"/>
    </row>
    <row r="64" spans="1:11" x14ac:dyDescent="0.25">
      <c r="A64" s="15"/>
      <c r="D64" s="15"/>
      <c r="E64" s="15"/>
      <c r="F64" s="15"/>
      <c r="G64" s="15"/>
      <c r="H64" s="15"/>
    </row>
    <row r="65" spans="1:8" x14ac:dyDescent="0.25">
      <c r="A65" s="15"/>
      <c r="D65" s="15"/>
      <c r="E65" s="15"/>
      <c r="F65" s="15"/>
      <c r="G65" s="15"/>
      <c r="H65" s="15"/>
    </row>
    <row r="66" spans="1:8" x14ac:dyDescent="0.25">
      <c r="A66" s="15"/>
      <c r="D66" s="15"/>
      <c r="E66" s="15"/>
      <c r="F66" s="15"/>
      <c r="G66" s="15"/>
      <c r="H66" s="15"/>
    </row>
    <row r="67" spans="1:8" x14ac:dyDescent="0.25">
      <c r="A67" s="15"/>
      <c r="D67" s="15"/>
      <c r="E67" s="15"/>
      <c r="F67" s="15"/>
      <c r="G67" s="15"/>
      <c r="H67" s="15"/>
    </row>
    <row r="68" spans="1:8" x14ac:dyDescent="0.25">
      <c r="A68" s="15"/>
      <c r="D68" s="15"/>
      <c r="E68" s="15"/>
      <c r="F68" s="15"/>
      <c r="G68" s="15"/>
      <c r="H68" s="15"/>
    </row>
    <row r="69" spans="1:8" x14ac:dyDescent="0.25">
      <c r="A69" s="15"/>
      <c r="D69" s="15"/>
      <c r="E69" s="15"/>
      <c r="F69" s="15"/>
      <c r="G69" s="15"/>
      <c r="H69" s="15"/>
    </row>
    <row r="70" spans="1:8" x14ac:dyDescent="0.25">
      <c r="A70" s="15"/>
      <c r="D70" s="15"/>
      <c r="E70" s="15"/>
      <c r="F70" s="15"/>
      <c r="G70" s="15"/>
      <c r="H70" s="15"/>
    </row>
    <row r="71" spans="1:8" x14ac:dyDescent="0.25">
      <c r="A71" s="15"/>
      <c r="D71" s="15"/>
      <c r="E71" s="15"/>
      <c r="F71" s="15"/>
      <c r="G71" s="15"/>
      <c r="H71" s="15"/>
    </row>
    <row r="72" spans="1:8" x14ac:dyDescent="0.25">
      <c r="A72" s="15"/>
      <c r="D72" s="15"/>
      <c r="E72" s="15"/>
      <c r="F72" s="15"/>
      <c r="G72" s="15"/>
      <c r="H72" s="15"/>
    </row>
    <row r="73" spans="1:8" x14ac:dyDescent="0.25">
      <c r="A73" s="15"/>
      <c r="D73" s="15"/>
      <c r="E73" s="15"/>
      <c r="F73" s="15"/>
      <c r="G73" s="15"/>
      <c r="H73" s="15"/>
    </row>
    <row r="74" spans="1:8" x14ac:dyDescent="0.25">
      <c r="A74" s="15"/>
      <c r="D74" s="15"/>
      <c r="E74" s="15"/>
      <c r="F74" s="15"/>
      <c r="G74" s="15"/>
      <c r="H74" s="15"/>
    </row>
    <row r="75" spans="1:8" x14ac:dyDescent="0.25">
      <c r="A75" s="15"/>
      <c r="D75" s="15"/>
      <c r="E75" s="15"/>
      <c r="F75" s="15"/>
      <c r="G75" s="15"/>
      <c r="H75" s="15"/>
    </row>
    <row r="76" spans="1:8" x14ac:dyDescent="0.25">
      <c r="A76" s="15"/>
      <c r="D76" s="15"/>
      <c r="E76" s="15"/>
      <c r="F76" s="15"/>
      <c r="G76" s="15"/>
      <c r="H76" s="15"/>
    </row>
    <row r="77" spans="1:8" x14ac:dyDescent="0.25">
      <c r="A77" s="15"/>
      <c r="D77" s="15"/>
      <c r="E77" s="15"/>
      <c r="F77" s="15"/>
      <c r="G77" s="15"/>
      <c r="H77" s="15"/>
    </row>
    <row r="78" spans="1:8" x14ac:dyDescent="0.25">
      <c r="A78" s="15"/>
      <c r="D78" s="15"/>
      <c r="E78" s="15"/>
      <c r="F78" s="15"/>
      <c r="G78" s="15"/>
      <c r="H78" s="15"/>
    </row>
    <row r="79" spans="1:8" x14ac:dyDescent="0.25">
      <c r="A79" s="15"/>
      <c r="D79" s="15"/>
      <c r="E79" s="15"/>
      <c r="F79" s="15"/>
      <c r="G79" s="15"/>
      <c r="H79" s="15"/>
    </row>
    <row r="80" spans="1:8" x14ac:dyDescent="0.25">
      <c r="A80" s="15"/>
      <c r="D80" s="15"/>
      <c r="E80" s="15"/>
      <c r="F80" s="15"/>
      <c r="G80" s="15"/>
      <c r="H80" s="15"/>
    </row>
    <row r="81" spans="1:8" x14ac:dyDescent="0.25">
      <c r="A81" s="15"/>
      <c r="D81" s="15"/>
      <c r="E81" s="15"/>
      <c r="F81" s="15"/>
      <c r="G81" s="15"/>
      <c r="H81" s="15"/>
    </row>
    <row r="82" spans="1:8" x14ac:dyDescent="0.25">
      <c r="A82" s="15"/>
      <c r="D82" s="15"/>
      <c r="E82" s="15"/>
      <c r="F82" s="15"/>
      <c r="G82" s="15"/>
      <c r="H82" s="15"/>
    </row>
    <row r="83" spans="1:8" x14ac:dyDescent="0.25">
      <c r="A83" s="15"/>
      <c r="D83" s="15"/>
      <c r="E83" s="15"/>
      <c r="F83" s="15"/>
      <c r="G83" s="15"/>
      <c r="H83" s="15"/>
    </row>
    <row r="84" spans="1:8" x14ac:dyDescent="0.25">
      <c r="A84" s="15"/>
      <c r="D84" s="15"/>
      <c r="E84" s="15"/>
      <c r="F84" s="15"/>
      <c r="G84" s="15"/>
      <c r="H84" s="15"/>
    </row>
    <row r="85" spans="1:8" x14ac:dyDescent="0.25">
      <c r="A85" s="15"/>
      <c r="D85" s="15"/>
      <c r="E85" s="15"/>
      <c r="F85" s="15"/>
      <c r="G85" s="15"/>
      <c r="H85" s="15"/>
    </row>
    <row r="86" spans="1:8" x14ac:dyDescent="0.25">
      <c r="A86" s="15"/>
      <c r="D86" s="15"/>
      <c r="E86" s="15"/>
      <c r="F86" s="15"/>
      <c r="G86" s="15"/>
      <c r="H86" s="15"/>
    </row>
    <row r="87" spans="1:8" x14ac:dyDescent="0.25">
      <c r="A87" s="15"/>
      <c r="D87" s="15"/>
      <c r="E87" s="15"/>
      <c r="F87" s="15"/>
      <c r="G87" s="15"/>
      <c r="H87" s="15"/>
    </row>
    <row r="88" spans="1:8" x14ac:dyDescent="0.25">
      <c r="A88" s="15"/>
      <c r="D88" s="15"/>
      <c r="E88" s="15"/>
      <c r="F88" s="15"/>
      <c r="G88" s="15"/>
      <c r="H88" s="15"/>
    </row>
    <row r="89" spans="1:8" x14ac:dyDescent="0.25">
      <c r="A89" s="15"/>
      <c r="D89" s="15"/>
      <c r="E89" s="15"/>
      <c r="F89" s="15"/>
      <c r="G89" s="15"/>
      <c r="H89" s="15"/>
    </row>
    <row r="90" spans="1:8" x14ac:dyDescent="0.25">
      <c r="A90" s="15"/>
      <c r="D90" s="15"/>
      <c r="E90" s="15"/>
      <c r="F90" s="15"/>
      <c r="G90" s="15"/>
      <c r="H90" s="15"/>
    </row>
    <row r="91" spans="1:8" x14ac:dyDescent="0.25">
      <c r="A91" s="15"/>
      <c r="D91" s="15"/>
      <c r="E91" s="15"/>
      <c r="F91" s="15"/>
      <c r="G91" s="15"/>
      <c r="H91" s="15"/>
    </row>
    <row r="92" spans="1:8" x14ac:dyDescent="0.25">
      <c r="A92" s="15"/>
      <c r="D92" s="15"/>
      <c r="E92" s="15"/>
      <c r="F92" s="15"/>
      <c r="G92" s="15"/>
      <c r="H92" s="15"/>
    </row>
    <row r="93" spans="1:8" x14ac:dyDescent="0.25">
      <c r="A93" s="15"/>
      <c r="D93" s="15"/>
      <c r="E93" s="15"/>
      <c r="F93" s="15"/>
      <c r="G93" s="15"/>
      <c r="H93" s="15"/>
    </row>
    <row r="94" spans="1:8" x14ac:dyDescent="0.25">
      <c r="A94" s="15"/>
      <c r="D94" s="15"/>
      <c r="E94" s="15"/>
      <c r="F94" s="15"/>
      <c r="G94" s="15"/>
      <c r="H94" s="15"/>
    </row>
    <row r="95" spans="1:8" x14ac:dyDescent="0.25">
      <c r="A95" s="15"/>
      <c r="D95" s="15"/>
      <c r="E95" s="15"/>
      <c r="F95" s="15"/>
      <c r="G95" s="15"/>
      <c r="H95" s="15"/>
    </row>
    <row r="96" spans="1:8" x14ac:dyDescent="0.25">
      <c r="A96" s="15"/>
      <c r="D96" s="15"/>
      <c r="E96" s="15"/>
      <c r="F96" s="15"/>
      <c r="G96" s="15"/>
      <c r="H96" s="15"/>
    </row>
    <row r="97" spans="1:8" x14ac:dyDescent="0.25">
      <c r="A97" s="15"/>
      <c r="D97" s="15"/>
      <c r="E97" s="15"/>
      <c r="F97" s="15"/>
      <c r="G97" s="15"/>
      <c r="H97" s="15"/>
    </row>
    <row r="98" spans="1:8" x14ac:dyDescent="0.25">
      <c r="A98" s="15"/>
      <c r="D98" s="15"/>
      <c r="E98" s="15"/>
      <c r="F98" s="15"/>
      <c r="G98" s="15"/>
      <c r="H98" s="15"/>
    </row>
    <row r="99" spans="1:8" x14ac:dyDescent="0.25">
      <c r="A99" s="15"/>
      <c r="D99" s="15"/>
      <c r="E99" s="15"/>
      <c r="F99" s="15"/>
      <c r="G99" s="15"/>
      <c r="H99" s="15"/>
    </row>
    <row r="100" spans="1:8" x14ac:dyDescent="0.25">
      <c r="A100" s="15"/>
      <c r="D100" s="15"/>
      <c r="E100" s="15"/>
      <c r="F100" s="15"/>
      <c r="G100" s="15"/>
      <c r="H100" s="15"/>
    </row>
    <row r="101" spans="1:8" x14ac:dyDescent="0.25">
      <c r="A101" s="15"/>
      <c r="D101" s="15"/>
      <c r="E101" s="15"/>
      <c r="F101" s="15"/>
      <c r="G101" s="15"/>
      <c r="H101" s="15"/>
    </row>
  </sheetData>
  <mergeCells count="29">
    <mergeCell ref="A36:C36"/>
    <mergeCell ref="H36:I36"/>
    <mergeCell ref="H39:I45"/>
    <mergeCell ref="A1:H1"/>
    <mergeCell ref="B2:C2"/>
    <mergeCell ref="H2:I2"/>
    <mergeCell ref="A35:C35"/>
    <mergeCell ref="H35:I35"/>
    <mergeCell ref="A37:C37"/>
    <mergeCell ref="H37:I37"/>
    <mergeCell ref="B39:C39"/>
    <mergeCell ref="B40:C40"/>
    <mergeCell ref="B41:C41"/>
    <mergeCell ref="B42:C42"/>
    <mergeCell ref="B43:C43"/>
    <mergeCell ref="B44:C44"/>
    <mergeCell ref="A45:C45"/>
    <mergeCell ref="A46:C46"/>
    <mergeCell ref="A47:C47"/>
    <mergeCell ref="H47:I47"/>
    <mergeCell ref="H53:I53"/>
    <mergeCell ref="H54:I54"/>
    <mergeCell ref="H49:I49"/>
    <mergeCell ref="A50:C50"/>
    <mergeCell ref="H50:I50"/>
    <mergeCell ref="A51:C51"/>
    <mergeCell ref="H51:I51"/>
    <mergeCell ref="A52:C52"/>
    <mergeCell ref="H52:I52"/>
  </mergeCells>
  <pageMargins left="0.7" right="0.7" top="0.75" bottom="0.75" header="0.3" footer="0.3"/>
  <pageSetup paperSize="9" scale="88" orientation="portrait" r:id="rId1"/>
  <colBreaks count="1" manualBreakCount="1">
    <brk id="9" max="1048575" man="1"/>
  </colBreaks>
  <ignoredErrors>
    <ignoredError sqref="E4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showGridLines="0" rightToLeft="1" view="pageBreakPreview" zoomScaleNormal="100" zoomScaleSheetLayoutView="100" workbookViewId="0">
      <pane ySplit="2" topLeftCell="A36" activePane="bottomLeft" state="frozen"/>
      <selection pane="bottomLeft" activeCell="A45" sqref="A45:C45"/>
    </sheetView>
  </sheetViews>
  <sheetFormatPr defaultColWidth="9" defaultRowHeight="13.8" x14ac:dyDescent="0.25"/>
  <cols>
    <col min="1" max="1" width="4.3984375" style="31" customWidth="1"/>
    <col min="2" max="2" width="10" style="15" customWidth="1"/>
    <col min="3" max="3" width="18" style="15" customWidth="1"/>
    <col min="4" max="4" width="6.3984375" style="31" bestFit="1" customWidth="1"/>
    <col min="5" max="5" width="5.3984375" style="90" bestFit="1" customWidth="1"/>
    <col min="6" max="6" width="10.19921875" style="52" bestFit="1" customWidth="1"/>
    <col min="7" max="7" width="10.5" style="52" customWidth="1"/>
    <col min="8" max="8" width="8.59765625" style="32" customWidth="1"/>
    <col min="9" max="9" width="17.19921875" style="15" bestFit="1" customWidth="1"/>
    <col min="10" max="16384" width="9" style="15"/>
  </cols>
  <sheetData>
    <row r="1" spans="1:9" ht="25.8" thickTop="1" thickBot="1" x14ac:dyDescent="0.45">
      <c r="A1" s="131" t="s">
        <v>97</v>
      </c>
      <c r="B1" s="132"/>
      <c r="C1" s="132"/>
      <c r="D1" s="132"/>
      <c r="E1" s="132"/>
      <c r="F1" s="132"/>
      <c r="G1" s="132"/>
      <c r="H1" s="132"/>
      <c r="I1" s="11">
        <f>G54</f>
        <v>191868</v>
      </c>
    </row>
    <row r="2" spans="1:9" ht="15" thickTop="1" thickBot="1" x14ac:dyDescent="0.3">
      <c r="A2" s="3" t="s">
        <v>0</v>
      </c>
      <c r="B2" s="133" t="s">
        <v>1</v>
      </c>
      <c r="C2" s="134"/>
      <c r="D2" s="4" t="s">
        <v>2</v>
      </c>
      <c r="E2" s="78" t="s">
        <v>3</v>
      </c>
      <c r="F2" s="43" t="s">
        <v>11</v>
      </c>
      <c r="G2" s="43" t="s">
        <v>10</v>
      </c>
      <c r="H2" s="135" t="s">
        <v>66</v>
      </c>
      <c r="I2" s="136"/>
    </row>
    <row r="3" spans="1:9" s="5" customFormat="1" ht="21.6" thickTop="1" x14ac:dyDescent="0.4">
      <c r="A3" s="58">
        <v>1</v>
      </c>
      <c r="B3" s="59" t="s">
        <v>61</v>
      </c>
      <c r="C3" s="39"/>
      <c r="D3" s="53"/>
      <c r="E3" s="79"/>
      <c r="F3" s="56"/>
      <c r="G3" s="56"/>
      <c r="H3" s="57"/>
      <c r="I3" s="54"/>
    </row>
    <row r="4" spans="1:9" s="29" customFormat="1" x14ac:dyDescent="0.25">
      <c r="A4" s="33">
        <v>1.1000000000000001</v>
      </c>
      <c r="B4" s="38" t="s">
        <v>19</v>
      </c>
      <c r="C4" s="38" t="s">
        <v>20</v>
      </c>
      <c r="D4" s="37" t="s">
        <v>9</v>
      </c>
      <c r="E4" s="80"/>
      <c r="F4" s="44">
        <f>פורמט!F4</f>
        <v>8000</v>
      </c>
      <c r="G4" s="44">
        <f t="shared" ref="G4:G34" si="0">F4*E4</f>
        <v>0</v>
      </c>
      <c r="H4" s="60" t="s">
        <v>67</v>
      </c>
      <c r="I4" s="41" t="s">
        <v>21</v>
      </c>
    </row>
    <row r="5" spans="1:9" s="29" customFormat="1" x14ac:dyDescent="0.25">
      <c r="A5" s="33">
        <v>1.2</v>
      </c>
      <c r="B5" s="38" t="s">
        <v>19</v>
      </c>
      <c r="C5" s="38" t="s">
        <v>20</v>
      </c>
      <c r="D5" s="37" t="s">
        <v>9</v>
      </c>
      <c r="E5" s="80"/>
      <c r="F5" s="44">
        <f>פורמט!F5</f>
        <v>8000</v>
      </c>
      <c r="G5" s="44">
        <f t="shared" si="0"/>
        <v>0</v>
      </c>
      <c r="H5" s="60" t="s">
        <v>68</v>
      </c>
      <c r="I5" s="41" t="s">
        <v>21</v>
      </c>
    </row>
    <row r="6" spans="1:9" s="29" customFormat="1" x14ac:dyDescent="0.25">
      <c r="A6" s="33">
        <v>1.3</v>
      </c>
      <c r="B6" s="38" t="s">
        <v>22</v>
      </c>
      <c r="C6" s="38" t="s">
        <v>23</v>
      </c>
      <c r="D6" s="37" t="s">
        <v>9</v>
      </c>
      <c r="E6" s="80"/>
      <c r="F6" s="44">
        <f>פורמט!F6</f>
        <v>8000</v>
      </c>
      <c r="G6" s="44">
        <f t="shared" si="0"/>
        <v>0</v>
      </c>
      <c r="H6" s="60" t="s">
        <v>69</v>
      </c>
      <c r="I6" s="41" t="s">
        <v>21</v>
      </c>
    </row>
    <row r="7" spans="1:9" s="40" customFormat="1" x14ac:dyDescent="0.25">
      <c r="A7" s="33">
        <v>1.4</v>
      </c>
      <c r="B7" s="38" t="s">
        <v>24</v>
      </c>
      <c r="C7" s="38" t="s">
        <v>23</v>
      </c>
      <c r="D7" s="37" t="s">
        <v>9</v>
      </c>
      <c r="E7" s="80"/>
      <c r="F7" s="44">
        <f>פורמט!F7</f>
        <v>5000</v>
      </c>
      <c r="G7" s="44">
        <f t="shared" si="0"/>
        <v>0</v>
      </c>
      <c r="H7" s="60" t="s">
        <v>84</v>
      </c>
      <c r="I7" s="41" t="s">
        <v>25</v>
      </c>
    </row>
    <row r="8" spans="1:9" s="29" customFormat="1" x14ac:dyDescent="0.25">
      <c r="A8" s="33">
        <v>1.5</v>
      </c>
      <c r="B8" s="38" t="s">
        <v>26</v>
      </c>
      <c r="C8" s="38" t="s">
        <v>27</v>
      </c>
      <c r="D8" s="37" t="s">
        <v>9</v>
      </c>
      <c r="E8" s="80"/>
      <c r="F8" s="44">
        <f>פורמט!F8</f>
        <v>5000</v>
      </c>
      <c r="G8" s="44">
        <f t="shared" si="0"/>
        <v>0</v>
      </c>
      <c r="H8" s="60" t="s">
        <v>70</v>
      </c>
      <c r="I8" s="41" t="s">
        <v>28</v>
      </c>
    </row>
    <row r="9" spans="1:9" s="40" customFormat="1" x14ac:dyDescent="0.25">
      <c r="A9" s="34">
        <v>1.6</v>
      </c>
      <c r="B9" s="38" t="s">
        <v>29</v>
      </c>
      <c r="C9" s="38" t="s">
        <v>27</v>
      </c>
      <c r="D9" s="37" t="s">
        <v>9</v>
      </c>
      <c r="E9" s="80"/>
      <c r="F9" s="44">
        <f>פורמט!F9</f>
        <v>5000</v>
      </c>
      <c r="G9" s="44">
        <f t="shared" si="0"/>
        <v>0</v>
      </c>
      <c r="H9" s="60" t="s">
        <v>71</v>
      </c>
      <c r="I9" s="41" t="s">
        <v>60</v>
      </c>
    </row>
    <row r="10" spans="1:9" s="29" customFormat="1" x14ac:dyDescent="0.25">
      <c r="A10" s="35">
        <v>1.7</v>
      </c>
      <c r="B10" s="38" t="s">
        <v>30</v>
      </c>
      <c r="C10" s="38" t="s">
        <v>31</v>
      </c>
      <c r="D10" s="37" t="s">
        <v>9</v>
      </c>
      <c r="E10" s="80"/>
      <c r="F10" s="44">
        <f>פורמט!F10</f>
        <v>6000</v>
      </c>
      <c r="G10" s="44">
        <f t="shared" si="0"/>
        <v>0</v>
      </c>
      <c r="H10" s="60" t="s">
        <v>72</v>
      </c>
      <c r="I10" s="41" t="s">
        <v>32</v>
      </c>
    </row>
    <row r="11" spans="1:9" s="29" customFormat="1" x14ac:dyDescent="0.25">
      <c r="A11" s="35">
        <v>1.8</v>
      </c>
      <c r="B11" s="38" t="s">
        <v>19</v>
      </c>
      <c r="C11" s="38" t="s">
        <v>33</v>
      </c>
      <c r="D11" s="37" t="s">
        <v>9</v>
      </c>
      <c r="E11" s="80"/>
      <c r="F11" s="44">
        <f>פורמט!F11</f>
        <v>10000</v>
      </c>
      <c r="G11" s="44">
        <f t="shared" si="0"/>
        <v>0</v>
      </c>
      <c r="H11" s="60" t="s">
        <v>85</v>
      </c>
      <c r="I11" s="41" t="s">
        <v>32</v>
      </c>
    </row>
    <row r="12" spans="1:9" s="29" customFormat="1" x14ac:dyDescent="0.25">
      <c r="A12" s="35">
        <v>1.9</v>
      </c>
      <c r="B12" s="38" t="s">
        <v>19</v>
      </c>
      <c r="C12" s="38" t="s">
        <v>34</v>
      </c>
      <c r="D12" s="37" t="s">
        <v>9</v>
      </c>
      <c r="E12" s="80"/>
      <c r="F12" s="44">
        <f>פורמט!F12</f>
        <v>8000</v>
      </c>
      <c r="G12" s="44">
        <f t="shared" si="0"/>
        <v>0</v>
      </c>
      <c r="H12" s="60" t="s">
        <v>73</v>
      </c>
      <c r="I12" s="41" t="s">
        <v>32</v>
      </c>
    </row>
    <row r="13" spans="1:9" s="29" customFormat="1" x14ac:dyDescent="0.25">
      <c r="A13" s="36">
        <v>1.1000000000000001</v>
      </c>
      <c r="B13" s="38" t="s">
        <v>19</v>
      </c>
      <c r="C13" s="38" t="s">
        <v>35</v>
      </c>
      <c r="D13" s="37" t="s">
        <v>9</v>
      </c>
      <c r="E13" s="80"/>
      <c r="F13" s="44">
        <f>פורמט!F13</f>
        <v>8000</v>
      </c>
      <c r="G13" s="44">
        <f t="shared" si="0"/>
        <v>0</v>
      </c>
      <c r="H13" s="60" t="s">
        <v>86</v>
      </c>
      <c r="I13" s="41" t="s">
        <v>36</v>
      </c>
    </row>
    <row r="14" spans="1:9" s="29" customFormat="1" x14ac:dyDescent="0.25">
      <c r="A14" s="36">
        <v>1.1100000000000001</v>
      </c>
      <c r="B14" s="38" t="s">
        <v>19</v>
      </c>
      <c r="C14" s="38" t="s">
        <v>37</v>
      </c>
      <c r="D14" s="37" t="s">
        <v>9</v>
      </c>
      <c r="E14" s="80"/>
      <c r="F14" s="44">
        <f>פורמט!F14</f>
        <v>10000</v>
      </c>
      <c r="G14" s="44">
        <f t="shared" si="0"/>
        <v>0</v>
      </c>
      <c r="H14" s="60" t="s">
        <v>74</v>
      </c>
      <c r="I14" s="41" t="s">
        <v>32</v>
      </c>
    </row>
    <row r="15" spans="1:9" s="29" customFormat="1" x14ac:dyDescent="0.25">
      <c r="A15" s="36">
        <v>1.1200000000000001</v>
      </c>
      <c r="B15" s="38" t="s">
        <v>19</v>
      </c>
      <c r="C15" s="38" t="s">
        <v>38</v>
      </c>
      <c r="D15" s="37" t="s">
        <v>9</v>
      </c>
      <c r="E15" s="80"/>
      <c r="F15" s="44">
        <f>פורמט!F15</f>
        <v>5000</v>
      </c>
      <c r="G15" s="44">
        <f t="shared" si="0"/>
        <v>0</v>
      </c>
      <c r="H15" s="60" t="s">
        <v>87</v>
      </c>
      <c r="I15" s="41" t="s">
        <v>39</v>
      </c>
    </row>
    <row r="16" spans="1:9" s="29" customFormat="1" x14ac:dyDescent="0.25">
      <c r="A16" s="36">
        <v>1.1299999999999999</v>
      </c>
      <c r="B16" s="38" t="s">
        <v>19</v>
      </c>
      <c r="C16" s="38" t="s">
        <v>40</v>
      </c>
      <c r="D16" s="37" t="s">
        <v>9</v>
      </c>
      <c r="E16" s="80"/>
      <c r="F16" s="44">
        <f>פורמט!F16</f>
        <v>6000</v>
      </c>
      <c r="G16" s="44">
        <f t="shared" si="0"/>
        <v>0</v>
      </c>
      <c r="H16" s="60" t="s">
        <v>72</v>
      </c>
      <c r="I16" s="41" t="s">
        <v>32</v>
      </c>
    </row>
    <row r="17" spans="1:9" s="29" customFormat="1" x14ac:dyDescent="0.25">
      <c r="A17" s="36">
        <v>1.1399999999999999</v>
      </c>
      <c r="B17" s="38" t="s">
        <v>19</v>
      </c>
      <c r="C17" s="38" t="s">
        <v>41</v>
      </c>
      <c r="D17" s="37" t="s">
        <v>9</v>
      </c>
      <c r="E17" s="80"/>
      <c r="F17" s="44">
        <f>פורמט!F17</f>
        <v>8000</v>
      </c>
      <c r="G17" s="44">
        <f t="shared" si="0"/>
        <v>0</v>
      </c>
      <c r="H17" s="60" t="s">
        <v>75</v>
      </c>
      <c r="I17" s="41" t="s">
        <v>42</v>
      </c>
    </row>
    <row r="18" spans="1:9" s="29" customFormat="1" x14ac:dyDescent="0.25">
      <c r="A18" s="36">
        <v>1.1499999999999999</v>
      </c>
      <c r="B18" s="38" t="s">
        <v>19</v>
      </c>
      <c r="C18" s="38" t="s">
        <v>43</v>
      </c>
      <c r="D18" s="37" t="s">
        <v>9</v>
      </c>
      <c r="E18" s="80"/>
      <c r="F18" s="44">
        <f>פורמט!F18</f>
        <v>8000</v>
      </c>
      <c r="G18" s="44">
        <f t="shared" si="0"/>
        <v>0</v>
      </c>
      <c r="H18" s="60" t="s">
        <v>73</v>
      </c>
      <c r="I18" s="41" t="s">
        <v>32</v>
      </c>
    </row>
    <row r="19" spans="1:9" s="29" customFormat="1" x14ac:dyDescent="0.25">
      <c r="A19" s="36">
        <v>1.1599999999999999</v>
      </c>
      <c r="B19" s="38" t="s">
        <v>19</v>
      </c>
      <c r="C19" s="38" t="s">
        <v>44</v>
      </c>
      <c r="D19" s="37" t="s">
        <v>9</v>
      </c>
      <c r="E19" s="80"/>
      <c r="F19" s="44">
        <f>פורמט!F19</f>
        <v>6000</v>
      </c>
      <c r="G19" s="44">
        <f t="shared" si="0"/>
        <v>0</v>
      </c>
      <c r="H19" s="60" t="s">
        <v>76</v>
      </c>
      <c r="I19" s="41" t="s">
        <v>32</v>
      </c>
    </row>
    <row r="20" spans="1:9" s="29" customFormat="1" x14ac:dyDescent="0.25">
      <c r="A20" s="36">
        <v>1.17</v>
      </c>
      <c r="B20" s="38" t="s">
        <v>19</v>
      </c>
      <c r="C20" s="38" t="s">
        <v>45</v>
      </c>
      <c r="D20" s="37" t="s">
        <v>9</v>
      </c>
      <c r="E20" s="80"/>
      <c r="F20" s="44">
        <f>פורמט!F20</f>
        <v>5000</v>
      </c>
      <c r="G20" s="44">
        <f t="shared" si="0"/>
        <v>0</v>
      </c>
      <c r="H20" s="60" t="s">
        <v>77</v>
      </c>
      <c r="I20" s="41" t="s">
        <v>28</v>
      </c>
    </row>
    <row r="21" spans="1:9" s="29" customFormat="1" x14ac:dyDescent="0.25">
      <c r="A21" s="36">
        <v>1.18</v>
      </c>
      <c r="B21" s="38" t="s">
        <v>19</v>
      </c>
      <c r="C21" s="38" t="s">
        <v>46</v>
      </c>
      <c r="D21" s="37" t="s">
        <v>9</v>
      </c>
      <c r="E21" s="80"/>
      <c r="F21" s="44">
        <f>פורמט!F21</f>
        <v>4000</v>
      </c>
      <c r="G21" s="44">
        <f t="shared" si="0"/>
        <v>0</v>
      </c>
      <c r="H21" s="60" t="s">
        <v>78</v>
      </c>
      <c r="I21" s="41" t="s">
        <v>47</v>
      </c>
    </row>
    <row r="22" spans="1:9" s="29" customFormat="1" x14ac:dyDescent="0.25">
      <c r="A22" s="36">
        <v>1.19</v>
      </c>
      <c r="B22" s="38" t="s">
        <v>19</v>
      </c>
      <c r="C22" s="38" t="s">
        <v>48</v>
      </c>
      <c r="D22" s="37" t="s">
        <v>9</v>
      </c>
      <c r="E22" s="80"/>
      <c r="F22" s="44">
        <f>פורמט!F22</f>
        <v>8000</v>
      </c>
      <c r="G22" s="44">
        <f t="shared" si="0"/>
        <v>0</v>
      </c>
      <c r="H22" s="60" t="s">
        <v>86</v>
      </c>
      <c r="I22" s="41" t="s">
        <v>28</v>
      </c>
    </row>
    <row r="23" spans="1:9" s="40" customFormat="1" x14ac:dyDescent="0.25">
      <c r="A23" s="36">
        <v>1.2</v>
      </c>
      <c r="B23" s="38" t="s">
        <v>49</v>
      </c>
      <c r="C23" s="38" t="s">
        <v>50</v>
      </c>
      <c r="D23" s="37" t="s">
        <v>9</v>
      </c>
      <c r="E23" s="80"/>
      <c r="F23" s="44">
        <f>פורמט!F23</f>
        <v>6000</v>
      </c>
      <c r="G23" s="44">
        <f t="shared" si="0"/>
        <v>0</v>
      </c>
      <c r="H23" s="60" t="s">
        <v>72</v>
      </c>
      <c r="I23" s="41" t="s">
        <v>28</v>
      </c>
    </row>
    <row r="24" spans="1:9" s="40" customFormat="1" x14ac:dyDescent="0.25">
      <c r="A24" s="36">
        <v>1.21</v>
      </c>
      <c r="B24" s="38" t="s">
        <v>26</v>
      </c>
      <c r="C24" s="38" t="s">
        <v>63</v>
      </c>
      <c r="D24" s="37" t="s">
        <v>9</v>
      </c>
      <c r="E24" s="80"/>
      <c r="F24" s="44">
        <f>פורמט!F24</f>
        <v>10000</v>
      </c>
      <c r="G24" s="44">
        <f t="shared" si="0"/>
        <v>0</v>
      </c>
      <c r="H24" s="60" t="s">
        <v>88</v>
      </c>
      <c r="I24" s="41" t="s">
        <v>32</v>
      </c>
    </row>
    <row r="25" spans="1:9" s="40" customFormat="1" x14ac:dyDescent="0.25">
      <c r="A25" s="36">
        <v>1.22</v>
      </c>
      <c r="B25" s="38" t="s">
        <v>62</v>
      </c>
      <c r="C25" s="38" t="s">
        <v>64</v>
      </c>
      <c r="D25" s="37" t="s">
        <v>9</v>
      </c>
      <c r="E25" s="80"/>
      <c r="F25" s="44">
        <f>פורמט!F25</f>
        <v>10000</v>
      </c>
      <c r="G25" s="44">
        <f t="shared" si="0"/>
        <v>0</v>
      </c>
      <c r="H25" s="60" t="s">
        <v>79</v>
      </c>
      <c r="I25" s="41" t="s">
        <v>32</v>
      </c>
    </row>
    <row r="26" spans="1:9" s="29" customFormat="1" x14ac:dyDescent="0.25">
      <c r="A26" s="36">
        <v>1.23</v>
      </c>
      <c r="B26" s="38" t="s">
        <v>19</v>
      </c>
      <c r="C26" s="38" t="s">
        <v>51</v>
      </c>
      <c r="D26" s="37" t="s">
        <v>9</v>
      </c>
      <c r="E26" s="80">
        <v>1</v>
      </c>
      <c r="F26" s="44">
        <f>פורמט!F26</f>
        <v>8000</v>
      </c>
      <c r="G26" s="44">
        <f t="shared" si="0"/>
        <v>8000</v>
      </c>
      <c r="H26" s="60" t="s">
        <v>80</v>
      </c>
      <c r="I26" s="41" t="s">
        <v>28</v>
      </c>
    </row>
    <row r="27" spans="1:9" s="29" customFormat="1" x14ac:dyDescent="0.25">
      <c r="A27" s="36">
        <v>1.24</v>
      </c>
      <c r="B27" s="38" t="s">
        <v>19</v>
      </c>
      <c r="C27" s="38" t="s">
        <v>52</v>
      </c>
      <c r="D27" s="37" t="s">
        <v>9</v>
      </c>
      <c r="E27" s="80">
        <v>1</v>
      </c>
      <c r="F27" s="44">
        <f>פורמט!F27</f>
        <v>10000</v>
      </c>
      <c r="G27" s="44">
        <f t="shared" si="0"/>
        <v>10000</v>
      </c>
      <c r="H27" s="60" t="s">
        <v>89</v>
      </c>
      <c r="I27" s="41" t="s">
        <v>53</v>
      </c>
    </row>
    <row r="28" spans="1:9" s="29" customFormat="1" x14ac:dyDescent="0.25">
      <c r="A28" s="36">
        <v>1.25</v>
      </c>
      <c r="B28" s="38" t="s">
        <v>19</v>
      </c>
      <c r="C28" s="38" t="s">
        <v>54</v>
      </c>
      <c r="D28" s="37" t="s">
        <v>9</v>
      </c>
      <c r="E28" s="80">
        <v>1</v>
      </c>
      <c r="F28" s="44">
        <f>פורמט!F28</f>
        <v>6000</v>
      </c>
      <c r="G28" s="44">
        <f t="shared" si="0"/>
        <v>6000</v>
      </c>
      <c r="H28" s="60" t="s">
        <v>90</v>
      </c>
      <c r="I28" s="41" t="s">
        <v>25</v>
      </c>
    </row>
    <row r="29" spans="1:9" s="29" customFormat="1" x14ac:dyDescent="0.25">
      <c r="A29" s="36">
        <v>1.26</v>
      </c>
      <c r="B29" s="38" t="s">
        <v>19</v>
      </c>
      <c r="C29" s="38" t="s">
        <v>55</v>
      </c>
      <c r="D29" s="37" t="s">
        <v>9</v>
      </c>
      <c r="E29" s="80"/>
      <c r="F29" s="44">
        <f>פורמט!F29</f>
        <v>5000</v>
      </c>
      <c r="G29" s="44">
        <f t="shared" si="0"/>
        <v>0</v>
      </c>
      <c r="H29" s="60" t="s">
        <v>81</v>
      </c>
      <c r="I29" s="41" t="s">
        <v>56</v>
      </c>
    </row>
    <row r="30" spans="1:9" s="29" customFormat="1" x14ac:dyDescent="0.25">
      <c r="A30" s="36">
        <v>1.27</v>
      </c>
      <c r="B30" s="38" t="s">
        <v>19</v>
      </c>
      <c r="C30" s="38" t="s">
        <v>31</v>
      </c>
      <c r="D30" s="37" t="s">
        <v>9</v>
      </c>
      <c r="E30" s="80"/>
      <c r="F30" s="44">
        <f>פורמט!F30</f>
        <v>8000</v>
      </c>
      <c r="G30" s="44">
        <f t="shared" si="0"/>
        <v>0</v>
      </c>
      <c r="H30" s="60" t="s">
        <v>82</v>
      </c>
      <c r="I30" s="41" t="s">
        <v>21</v>
      </c>
    </row>
    <row r="31" spans="1:9" s="29" customFormat="1" x14ac:dyDescent="0.25">
      <c r="A31" s="36">
        <v>1.28</v>
      </c>
      <c r="B31" s="38" t="s">
        <v>19</v>
      </c>
      <c r="C31" s="38" t="s">
        <v>57</v>
      </c>
      <c r="D31" s="37" t="s">
        <v>9</v>
      </c>
      <c r="E31" s="80"/>
      <c r="F31" s="44">
        <f>פורמט!F31</f>
        <v>1500</v>
      </c>
      <c r="G31" s="44">
        <f t="shared" si="0"/>
        <v>0</v>
      </c>
      <c r="H31" s="60" t="s">
        <v>104</v>
      </c>
      <c r="I31" s="41" t="s">
        <v>58</v>
      </c>
    </row>
    <row r="32" spans="1:9" s="29" customFormat="1" x14ac:dyDescent="0.25">
      <c r="A32" s="36">
        <v>1.29</v>
      </c>
      <c r="B32" s="38" t="s">
        <v>19</v>
      </c>
      <c r="C32" s="38" t="s">
        <v>57</v>
      </c>
      <c r="D32" s="37" t="s">
        <v>9</v>
      </c>
      <c r="E32" s="80"/>
      <c r="F32" s="44">
        <f>פורמט!F32</f>
        <v>1500</v>
      </c>
      <c r="G32" s="44">
        <f t="shared" si="0"/>
        <v>0</v>
      </c>
      <c r="H32" s="60" t="s">
        <v>83</v>
      </c>
      <c r="I32" s="41" t="s">
        <v>59</v>
      </c>
    </row>
    <row r="33" spans="1:9" s="29" customFormat="1" x14ac:dyDescent="0.25">
      <c r="A33" s="36">
        <v>1.3</v>
      </c>
      <c r="B33" s="38" t="s">
        <v>30</v>
      </c>
      <c r="C33" s="38" t="s">
        <v>57</v>
      </c>
      <c r="D33" s="37" t="s">
        <v>9</v>
      </c>
      <c r="E33" s="80"/>
      <c r="F33" s="44">
        <f>פורמט!F33</f>
        <v>1500</v>
      </c>
      <c r="G33" s="44">
        <f t="shared" si="0"/>
        <v>0</v>
      </c>
      <c r="H33" s="60" t="s">
        <v>83</v>
      </c>
      <c r="I33" s="41" t="s">
        <v>59</v>
      </c>
    </row>
    <row r="34" spans="1:9" s="29" customFormat="1" x14ac:dyDescent="0.25">
      <c r="A34" s="36">
        <v>1.31</v>
      </c>
      <c r="B34" s="38" t="s">
        <v>26</v>
      </c>
      <c r="C34" s="38" t="s">
        <v>57</v>
      </c>
      <c r="D34" s="37" t="s">
        <v>9</v>
      </c>
      <c r="E34" s="80"/>
      <c r="F34" s="44">
        <f>פורמט!F34</f>
        <v>1500</v>
      </c>
      <c r="G34" s="44">
        <f t="shared" si="0"/>
        <v>0</v>
      </c>
      <c r="H34" s="60" t="s">
        <v>83</v>
      </c>
      <c r="I34" s="41" t="s">
        <v>59</v>
      </c>
    </row>
    <row r="35" spans="1:9" x14ac:dyDescent="0.25">
      <c r="A35" s="107" t="s">
        <v>6</v>
      </c>
      <c r="B35" s="108"/>
      <c r="C35" s="109"/>
      <c r="D35" s="21"/>
      <c r="E35" s="81"/>
      <c r="F35" s="45"/>
      <c r="G35" s="46">
        <f>SUM(G4:G34)</f>
        <v>24000</v>
      </c>
      <c r="H35" s="137"/>
      <c r="I35" s="138"/>
    </row>
    <row r="36" spans="1:9" x14ac:dyDescent="0.25">
      <c r="A36" s="126" t="s">
        <v>14</v>
      </c>
      <c r="B36" s="127"/>
      <c r="C36" s="128"/>
      <c r="D36" s="20" t="s">
        <v>12</v>
      </c>
      <c r="E36" s="82">
        <v>0</v>
      </c>
      <c r="F36" s="47"/>
      <c r="G36" s="48"/>
      <c r="H36" s="139"/>
      <c r="I36" s="140"/>
    </row>
    <row r="37" spans="1:9" ht="14.4" thickBot="1" x14ac:dyDescent="0.3">
      <c r="A37" s="110" t="s">
        <v>13</v>
      </c>
      <c r="B37" s="111"/>
      <c r="C37" s="112"/>
      <c r="D37" s="21"/>
      <c r="E37" s="81"/>
      <c r="F37" s="45"/>
      <c r="G37" s="46">
        <f>G35*(1-(E36/100))</f>
        <v>24000</v>
      </c>
      <c r="H37" s="129"/>
      <c r="I37" s="130"/>
    </row>
    <row r="38" spans="1:9" s="5" customFormat="1" ht="22.2" thickTop="1" thickBot="1" x14ac:dyDescent="0.45">
      <c r="A38" s="8">
        <v>2</v>
      </c>
      <c r="B38" s="9" t="s">
        <v>65</v>
      </c>
      <c r="C38" s="9"/>
      <c r="D38" s="61"/>
      <c r="E38" s="83"/>
      <c r="F38" s="64"/>
      <c r="G38" s="64"/>
      <c r="H38" s="42"/>
      <c r="I38" s="62"/>
    </row>
    <row r="39" spans="1:9" s="18" customFormat="1" ht="15" customHeight="1" thickTop="1" x14ac:dyDescent="0.25">
      <c r="A39" s="17">
        <v>2.1</v>
      </c>
      <c r="B39" s="113" t="s">
        <v>105</v>
      </c>
      <c r="C39" s="114"/>
      <c r="D39" s="65" t="s">
        <v>91</v>
      </c>
      <c r="E39" s="84"/>
      <c r="F39" s="66">
        <f>פורמט!F39</f>
        <v>5000</v>
      </c>
      <c r="G39" s="66">
        <f t="shared" ref="G39:G44" si="1">F39*E39</f>
        <v>0</v>
      </c>
      <c r="H39" s="117" t="s">
        <v>107</v>
      </c>
      <c r="I39" s="118"/>
    </row>
    <row r="40" spans="1:9" s="18" customFormat="1" ht="14.25" customHeight="1" x14ac:dyDescent="0.25">
      <c r="A40" s="17">
        <v>2.2000000000000002</v>
      </c>
      <c r="B40" s="101" t="s">
        <v>106</v>
      </c>
      <c r="C40" s="102"/>
      <c r="D40" s="16" t="s">
        <v>91</v>
      </c>
      <c r="E40" s="80"/>
      <c r="F40" s="66">
        <f>פורמט!F40</f>
        <v>7000</v>
      </c>
      <c r="G40" s="44">
        <f t="shared" si="1"/>
        <v>0</v>
      </c>
      <c r="H40" s="119"/>
      <c r="I40" s="120"/>
    </row>
    <row r="41" spans="1:9" s="18" customFormat="1" ht="14.25" customHeight="1" x14ac:dyDescent="0.25">
      <c r="A41" s="17">
        <v>2.2999999999999998</v>
      </c>
      <c r="B41" s="101" t="s">
        <v>95</v>
      </c>
      <c r="C41" s="102"/>
      <c r="D41" s="16" t="s">
        <v>91</v>
      </c>
      <c r="E41" s="80">
        <v>1</v>
      </c>
      <c r="F41" s="66">
        <f>פורמט!F41</f>
        <v>9000</v>
      </c>
      <c r="G41" s="44">
        <f t="shared" si="1"/>
        <v>9000</v>
      </c>
      <c r="H41" s="119"/>
      <c r="I41" s="120"/>
    </row>
    <row r="42" spans="1:9" s="18" customFormat="1" ht="14.25" customHeight="1" x14ac:dyDescent="0.25">
      <c r="A42" s="17">
        <v>2.4</v>
      </c>
      <c r="B42" s="101" t="s">
        <v>92</v>
      </c>
      <c r="C42" s="102"/>
      <c r="D42" s="16" t="s">
        <v>91</v>
      </c>
      <c r="E42" s="80"/>
      <c r="F42" s="66">
        <f>פורמט!F42</f>
        <v>15000</v>
      </c>
      <c r="G42" s="44">
        <f t="shared" si="1"/>
        <v>0</v>
      </c>
      <c r="H42" s="119"/>
      <c r="I42" s="120"/>
    </row>
    <row r="43" spans="1:9" s="18" customFormat="1" ht="14.25" customHeight="1" x14ac:dyDescent="0.25">
      <c r="A43" s="17">
        <v>2.5</v>
      </c>
      <c r="B43" s="101" t="s">
        <v>96</v>
      </c>
      <c r="C43" s="102"/>
      <c r="D43" s="16" t="s">
        <v>91</v>
      </c>
      <c r="E43" s="80">
        <v>2</v>
      </c>
      <c r="F43" s="66">
        <f>פורמט!F43</f>
        <v>23000</v>
      </c>
      <c r="G43" s="44">
        <f t="shared" si="1"/>
        <v>46000</v>
      </c>
      <c r="H43" s="119"/>
      <c r="I43" s="120"/>
    </row>
    <row r="44" spans="1:9" s="18" customFormat="1" x14ac:dyDescent="0.25">
      <c r="A44" s="17">
        <v>2.6</v>
      </c>
      <c r="B44" s="101" t="s">
        <v>94</v>
      </c>
      <c r="C44" s="102"/>
      <c r="D44" s="16" t="s">
        <v>93</v>
      </c>
      <c r="E44" s="80">
        <f>12*E39*10+12*E40*20+12*E41*50+12*E42*80+12*E43*150</f>
        <v>4200</v>
      </c>
      <c r="F44" s="44">
        <v>8</v>
      </c>
      <c r="G44" s="44">
        <f t="shared" si="1"/>
        <v>33600</v>
      </c>
      <c r="H44" s="119"/>
      <c r="I44" s="120"/>
    </row>
    <row r="45" spans="1:9" x14ac:dyDescent="0.25">
      <c r="A45" s="107" t="s">
        <v>7</v>
      </c>
      <c r="B45" s="108"/>
      <c r="C45" s="109"/>
      <c r="D45" s="20"/>
      <c r="E45" s="28"/>
      <c r="F45" s="44"/>
      <c r="G45" s="49">
        <f>SUM(G39:G44)</f>
        <v>88600</v>
      </c>
      <c r="H45" s="121"/>
      <c r="I45" s="122"/>
    </row>
    <row r="46" spans="1:9" x14ac:dyDescent="0.25">
      <c r="A46" s="126" t="s">
        <v>15</v>
      </c>
      <c r="B46" s="127"/>
      <c r="C46" s="128"/>
      <c r="D46" s="20" t="s">
        <v>12</v>
      </c>
      <c r="E46" s="82">
        <v>0</v>
      </c>
      <c r="F46" s="47"/>
      <c r="G46" s="48"/>
      <c r="H46" s="73"/>
      <c r="I46" s="74"/>
    </row>
    <row r="47" spans="1:9" ht="14.4" thickBot="1" x14ac:dyDescent="0.3">
      <c r="A47" s="110" t="s">
        <v>16</v>
      </c>
      <c r="B47" s="111"/>
      <c r="C47" s="112"/>
      <c r="D47" s="21"/>
      <c r="E47" s="81"/>
      <c r="F47" s="45"/>
      <c r="G47" s="46">
        <f>G45*(1-(E46/100))</f>
        <v>88600</v>
      </c>
      <c r="H47" s="129"/>
      <c r="I47" s="130"/>
    </row>
    <row r="48" spans="1:9" s="5" customFormat="1" ht="22.2" thickTop="1" thickBot="1" x14ac:dyDescent="0.45">
      <c r="A48" s="8">
        <v>3</v>
      </c>
      <c r="B48" s="9" t="s">
        <v>98</v>
      </c>
      <c r="C48" s="9"/>
      <c r="D48" s="10"/>
      <c r="E48" s="85"/>
      <c r="F48" s="75"/>
      <c r="G48" s="64"/>
      <c r="H48" s="42"/>
      <c r="I48" s="62"/>
    </row>
    <row r="49" spans="1:11" s="27" customFormat="1" ht="14.4" thickTop="1" x14ac:dyDescent="0.25">
      <c r="A49" s="22" t="s">
        <v>99</v>
      </c>
      <c r="B49" s="23" t="s">
        <v>17</v>
      </c>
      <c r="C49" s="23"/>
      <c r="D49" s="24" t="s">
        <v>9</v>
      </c>
      <c r="E49" s="86" t="s">
        <v>18</v>
      </c>
      <c r="F49" s="25">
        <v>50000</v>
      </c>
      <c r="G49" s="25">
        <f t="shared" ref="G49" si="2">F49*E49</f>
        <v>50000</v>
      </c>
      <c r="H49" s="103"/>
      <c r="I49" s="104"/>
      <c r="J49" s="26"/>
    </row>
    <row r="50" spans="1:11" x14ac:dyDescent="0.25">
      <c r="A50" s="107" t="s">
        <v>8</v>
      </c>
      <c r="B50" s="108"/>
      <c r="C50" s="109"/>
      <c r="D50" s="20"/>
      <c r="E50" s="28"/>
      <c r="F50" s="28"/>
      <c r="G50" s="14">
        <f>SUM(G49)</f>
        <v>50000</v>
      </c>
      <c r="H50" s="105"/>
      <c r="I50" s="106"/>
      <c r="J50" s="13"/>
      <c r="K50" s="29"/>
    </row>
    <row r="51" spans="1:11" ht="15.6" x14ac:dyDescent="0.3">
      <c r="A51" s="123" t="s">
        <v>100</v>
      </c>
      <c r="B51" s="124"/>
      <c r="C51" s="125"/>
      <c r="D51" s="19" t="s">
        <v>12</v>
      </c>
      <c r="E51" s="87">
        <v>0</v>
      </c>
      <c r="F51" s="68"/>
      <c r="G51" s="69"/>
      <c r="H51" s="115"/>
      <c r="I51" s="116"/>
      <c r="J51" s="30"/>
      <c r="K51" s="29"/>
    </row>
    <row r="52" spans="1:11" ht="14.4" thickBot="1" x14ac:dyDescent="0.3">
      <c r="A52" s="110" t="s">
        <v>102</v>
      </c>
      <c r="B52" s="111"/>
      <c r="C52" s="112"/>
      <c r="D52" s="70"/>
      <c r="E52" s="71"/>
      <c r="F52" s="71"/>
      <c r="G52" s="72">
        <f>G50*(1+(E51/100))</f>
        <v>50000</v>
      </c>
      <c r="H52" s="95"/>
      <c r="I52" s="96"/>
      <c r="J52" s="13"/>
      <c r="K52" s="29"/>
    </row>
    <row r="53" spans="1:11" ht="14.4" thickTop="1" x14ac:dyDescent="0.25">
      <c r="A53" s="6"/>
      <c r="B53" s="1" t="s">
        <v>5</v>
      </c>
      <c r="C53" s="1"/>
      <c r="D53" s="1"/>
      <c r="E53" s="88"/>
      <c r="F53" s="50"/>
      <c r="G53" s="50">
        <f>G37+G47+G52</f>
        <v>162600</v>
      </c>
      <c r="H53" s="97"/>
      <c r="I53" s="98"/>
    </row>
    <row r="54" spans="1:11" ht="14.4" thickBot="1" x14ac:dyDescent="0.3">
      <c r="A54" s="7"/>
      <c r="B54" s="2" t="s">
        <v>4</v>
      </c>
      <c r="C54" s="2"/>
      <c r="D54" s="2"/>
      <c r="E54" s="89"/>
      <c r="F54" s="51"/>
      <c r="G54" s="51">
        <f>G53*1.18</f>
        <v>191868</v>
      </c>
      <c r="H54" s="99"/>
      <c r="I54" s="100"/>
    </row>
    <row r="55" spans="1:11" ht="15" thickTop="1" x14ac:dyDescent="0.2"/>
    <row r="56" spans="1:11" ht="14.25" x14ac:dyDescent="0.2">
      <c r="A56" s="15"/>
      <c r="D56" s="15"/>
      <c r="E56" s="91"/>
      <c r="F56" s="15"/>
      <c r="G56" s="15"/>
      <c r="H56" s="15"/>
    </row>
    <row r="57" spans="1:11" ht="14.25" x14ac:dyDescent="0.2">
      <c r="A57" s="15"/>
      <c r="D57" s="15"/>
      <c r="E57" s="91"/>
      <c r="F57" s="15"/>
      <c r="G57" s="15"/>
      <c r="H57" s="15"/>
    </row>
    <row r="58" spans="1:11" ht="14.25" x14ac:dyDescent="0.2">
      <c r="A58" s="15"/>
      <c r="D58" s="15"/>
      <c r="E58" s="91"/>
      <c r="F58" s="15"/>
      <c r="G58" s="15"/>
      <c r="H58" s="15"/>
    </row>
    <row r="59" spans="1:11" ht="14.25" x14ac:dyDescent="0.2">
      <c r="A59" s="15"/>
      <c r="D59" s="15"/>
      <c r="E59" s="91"/>
      <c r="F59" s="15"/>
      <c r="G59" s="15"/>
      <c r="H59" s="15"/>
    </row>
    <row r="60" spans="1:11" ht="14.25" x14ac:dyDescent="0.2">
      <c r="A60" s="15"/>
      <c r="D60" s="15"/>
      <c r="E60" s="91"/>
      <c r="F60" s="15"/>
      <c r="G60" s="15"/>
      <c r="H60" s="15"/>
    </row>
    <row r="61" spans="1:11" ht="14.25" x14ac:dyDescent="0.2">
      <c r="A61" s="15"/>
      <c r="D61" s="15"/>
      <c r="E61" s="91"/>
      <c r="F61" s="15"/>
      <c r="G61" s="15"/>
      <c r="H61" s="15"/>
    </row>
    <row r="62" spans="1:11" ht="14.25" x14ac:dyDescent="0.2">
      <c r="A62" s="15"/>
      <c r="D62" s="15"/>
      <c r="E62" s="91"/>
      <c r="F62" s="15"/>
      <c r="G62" s="15"/>
      <c r="H62" s="15"/>
    </row>
    <row r="63" spans="1:11" ht="14.25" x14ac:dyDescent="0.2">
      <c r="A63" s="15"/>
      <c r="D63" s="15"/>
      <c r="E63" s="91"/>
      <c r="F63" s="15"/>
      <c r="G63" s="15"/>
      <c r="H63" s="15"/>
    </row>
    <row r="64" spans="1:11" ht="14.25" x14ac:dyDescent="0.2">
      <c r="A64" s="15"/>
      <c r="D64" s="15"/>
      <c r="E64" s="91"/>
      <c r="F64" s="15"/>
      <c r="G64" s="15"/>
      <c r="H64" s="15"/>
    </row>
    <row r="65" spans="1:8" x14ac:dyDescent="0.25">
      <c r="A65" s="15"/>
      <c r="D65" s="15"/>
      <c r="E65" s="91"/>
      <c r="F65" s="15"/>
      <c r="G65" s="15"/>
      <c r="H65" s="15"/>
    </row>
    <row r="66" spans="1:8" x14ac:dyDescent="0.25">
      <c r="A66" s="15"/>
      <c r="D66" s="15"/>
      <c r="E66" s="91"/>
      <c r="F66" s="15"/>
      <c r="G66" s="15"/>
      <c r="H66" s="15"/>
    </row>
    <row r="67" spans="1:8" x14ac:dyDescent="0.25">
      <c r="A67" s="15"/>
      <c r="D67" s="15"/>
      <c r="E67" s="91"/>
      <c r="F67" s="15"/>
      <c r="G67" s="15"/>
      <c r="H67" s="15"/>
    </row>
    <row r="68" spans="1:8" x14ac:dyDescent="0.25">
      <c r="A68" s="15"/>
      <c r="D68" s="15"/>
      <c r="E68" s="91"/>
      <c r="F68" s="15"/>
      <c r="G68" s="15"/>
      <c r="H68" s="15"/>
    </row>
    <row r="69" spans="1:8" x14ac:dyDescent="0.25">
      <c r="A69" s="15"/>
      <c r="D69" s="15"/>
      <c r="E69" s="91"/>
      <c r="F69" s="15"/>
      <c r="G69" s="15"/>
      <c r="H69" s="15"/>
    </row>
    <row r="70" spans="1:8" x14ac:dyDescent="0.25">
      <c r="A70" s="15"/>
      <c r="D70" s="15"/>
      <c r="E70" s="91"/>
      <c r="F70" s="15"/>
      <c r="G70" s="15"/>
      <c r="H70" s="15"/>
    </row>
    <row r="71" spans="1:8" x14ac:dyDescent="0.25">
      <c r="A71" s="15"/>
      <c r="D71" s="15"/>
      <c r="E71" s="91"/>
      <c r="F71" s="15"/>
      <c r="G71" s="15"/>
      <c r="H71" s="15"/>
    </row>
    <row r="72" spans="1:8" x14ac:dyDescent="0.25">
      <c r="A72" s="15"/>
      <c r="D72" s="15"/>
      <c r="E72" s="91"/>
      <c r="F72" s="15"/>
      <c r="G72" s="15"/>
      <c r="H72" s="15"/>
    </row>
    <row r="73" spans="1:8" x14ac:dyDescent="0.25">
      <c r="A73" s="15"/>
      <c r="D73" s="15"/>
      <c r="E73" s="91"/>
      <c r="F73" s="15"/>
      <c r="G73" s="15"/>
      <c r="H73" s="15"/>
    </row>
    <row r="74" spans="1:8" x14ac:dyDescent="0.25">
      <c r="A74" s="15"/>
      <c r="D74" s="15"/>
      <c r="E74" s="91"/>
      <c r="F74" s="15"/>
      <c r="G74" s="15"/>
      <c r="H74" s="15"/>
    </row>
    <row r="75" spans="1:8" x14ac:dyDescent="0.25">
      <c r="A75" s="15"/>
      <c r="D75" s="15"/>
      <c r="E75" s="91"/>
      <c r="F75" s="15"/>
      <c r="G75" s="15"/>
      <c r="H75" s="15"/>
    </row>
    <row r="76" spans="1:8" x14ac:dyDescent="0.25">
      <c r="A76" s="15"/>
      <c r="D76" s="15"/>
      <c r="E76" s="91"/>
      <c r="F76" s="15"/>
      <c r="G76" s="15"/>
      <c r="H76" s="15"/>
    </row>
    <row r="77" spans="1:8" x14ac:dyDescent="0.25">
      <c r="A77" s="15"/>
      <c r="D77" s="15"/>
      <c r="E77" s="91"/>
      <c r="F77" s="15"/>
      <c r="G77" s="15"/>
      <c r="H77" s="15"/>
    </row>
    <row r="78" spans="1:8" x14ac:dyDescent="0.25">
      <c r="A78" s="15"/>
      <c r="D78" s="15"/>
      <c r="E78" s="91"/>
      <c r="F78" s="15"/>
      <c r="G78" s="15"/>
      <c r="H78" s="15"/>
    </row>
    <row r="79" spans="1:8" x14ac:dyDescent="0.25">
      <c r="A79" s="15"/>
      <c r="D79" s="15"/>
      <c r="E79" s="91"/>
      <c r="F79" s="15"/>
      <c r="G79" s="15"/>
      <c r="H79" s="15"/>
    </row>
    <row r="80" spans="1:8" x14ac:dyDescent="0.25">
      <c r="A80" s="15"/>
      <c r="D80" s="15"/>
      <c r="E80" s="91"/>
      <c r="F80" s="15"/>
      <c r="G80" s="15"/>
      <c r="H80" s="15"/>
    </row>
    <row r="81" spans="1:8" x14ac:dyDescent="0.25">
      <c r="A81" s="15"/>
      <c r="D81" s="15"/>
      <c r="E81" s="91"/>
      <c r="F81" s="15"/>
      <c r="G81" s="15"/>
      <c r="H81" s="15"/>
    </row>
    <row r="82" spans="1:8" x14ac:dyDescent="0.25">
      <c r="A82" s="15"/>
      <c r="D82" s="15"/>
      <c r="E82" s="91"/>
      <c r="F82" s="15"/>
      <c r="G82" s="15"/>
      <c r="H82" s="15"/>
    </row>
    <row r="83" spans="1:8" x14ac:dyDescent="0.25">
      <c r="A83" s="15"/>
      <c r="D83" s="15"/>
      <c r="E83" s="91"/>
      <c r="F83" s="15"/>
      <c r="G83" s="15"/>
      <c r="H83" s="15"/>
    </row>
    <row r="84" spans="1:8" x14ac:dyDescent="0.25">
      <c r="A84" s="15"/>
      <c r="D84" s="15"/>
      <c r="E84" s="91"/>
      <c r="F84" s="15"/>
      <c r="G84" s="15"/>
      <c r="H84" s="15"/>
    </row>
    <row r="85" spans="1:8" x14ac:dyDescent="0.25">
      <c r="A85" s="15"/>
      <c r="D85" s="15"/>
      <c r="E85" s="91"/>
      <c r="F85" s="15"/>
      <c r="G85" s="15"/>
      <c r="H85" s="15"/>
    </row>
    <row r="86" spans="1:8" x14ac:dyDescent="0.25">
      <c r="A86" s="15"/>
      <c r="D86" s="15"/>
      <c r="E86" s="91"/>
      <c r="F86" s="15"/>
      <c r="G86" s="15"/>
      <c r="H86" s="15"/>
    </row>
    <row r="87" spans="1:8" x14ac:dyDescent="0.25">
      <c r="A87" s="15"/>
      <c r="D87" s="15"/>
      <c r="E87" s="91"/>
      <c r="F87" s="15"/>
      <c r="G87" s="15"/>
      <c r="H87" s="15"/>
    </row>
    <row r="88" spans="1:8" x14ac:dyDescent="0.25">
      <c r="A88" s="15"/>
      <c r="D88" s="15"/>
      <c r="E88" s="91"/>
      <c r="F88" s="15"/>
      <c r="G88" s="15"/>
      <c r="H88" s="15"/>
    </row>
    <row r="89" spans="1:8" x14ac:dyDescent="0.25">
      <c r="A89" s="15"/>
      <c r="D89" s="15"/>
      <c r="E89" s="91"/>
      <c r="F89" s="15"/>
      <c r="G89" s="15"/>
      <c r="H89" s="15"/>
    </row>
    <row r="90" spans="1:8" x14ac:dyDescent="0.25">
      <c r="A90" s="15"/>
      <c r="D90" s="15"/>
      <c r="E90" s="91"/>
      <c r="F90" s="15"/>
      <c r="G90" s="15"/>
      <c r="H90" s="15"/>
    </row>
    <row r="91" spans="1:8" x14ac:dyDescent="0.25">
      <c r="A91" s="15"/>
      <c r="D91" s="15"/>
      <c r="E91" s="91"/>
      <c r="F91" s="15"/>
      <c r="G91" s="15"/>
      <c r="H91" s="15"/>
    </row>
    <row r="92" spans="1:8" x14ac:dyDescent="0.25">
      <c r="A92" s="15"/>
      <c r="D92" s="15"/>
      <c r="E92" s="91"/>
      <c r="F92" s="15"/>
      <c r="G92" s="15"/>
      <c r="H92" s="15"/>
    </row>
    <row r="93" spans="1:8" ht="15.75" customHeight="1" x14ac:dyDescent="0.25">
      <c r="A93" s="15"/>
      <c r="D93" s="15"/>
      <c r="E93" s="91"/>
      <c r="F93" s="15"/>
      <c r="G93" s="15"/>
      <c r="H93" s="15"/>
    </row>
    <row r="94" spans="1:8" x14ac:dyDescent="0.25">
      <c r="A94" s="15"/>
      <c r="D94" s="15"/>
      <c r="E94" s="91"/>
      <c r="F94" s="15"/>
      <c r="G94" s="15"/>
      <c r="H94" s="15"/>
    </row>
    <row r="95" spans="1:8" x14ac:dyDescent="0.25">
      <c r="A95" s="15"/>
      <c r="D95" s="15"/>
      <c r="E95" s="91"/>
      <c r="F95" s="15"/>
      <c r="G95" s="15"/>
      <c r="H95" s="15"/>
    </row>
    <row r="96" spans="1:8" x14ac:dyDescent="0.25">
      <c r="A96" s="15"/>
      <c r="D96" s="15"/>
      <c r="E96" s="91"/>
      <c r="F96" s="15"/>
      <c r="G96" s="15"/>
      <c r="H96" s="15"/>
    </row>
    <row r="97" spans="1:8" x14ac:dyDescent="0.25">
      <c r="A97" s="15"/>
      <c r="D97" s="15"/>
      <c r="E97" s="91"/>
      <c r="F97" s="15"/>
      <c r="G97" s="15"/>
      <c r="H97" s="15"/>
    </row>
    <row r="98" spans="1:8" x14ac:dyDescent="0.25">
      <c r="A98" s="15"/>
      <c r="D98" s="15"/>
      <c r="E98" s="91"/>
      <c r="F98" s="15"/>
      <c r="G98" s="15"/>
      <c r="H98" s="15"/>
    </row>
    <row r="99" spans="1:8" x14ac:dyDescent="0.25">
      <c r="A99" s="15"/>
      <c r="D99" s="15"/>
      <c r="E99" s="91"/>
      <c r="F99" s="15"/>
      <c r="G99" s="15"/>
      <c r="H99" s="15"/>
    </row>
    <row r="100" spans="1:8" x14ac:dyDescent="0.25">
      <c r="A100" s="15"/>
      <c r="D100" s="15"/>
      <c r="E100" s="91"/>
      <c r="F100" s="15"/>
      <c r="G100" s="15"/>
      <c r="H100" s="15"/>
    </row>
    <row r="101" spans="1:8" x14ac:dyDescent="0.25">
      <c r="A101" s="15"/>
      <c r="D101" s="15"/>
      <c r="E101" s="91"/>
      <c r="F101" s="15"/>
      <c r="G101" s="15"/>
      <c r="H101" s="15"/>
    </row>
  </sheetData>
  <protectedRanges>
    <protectedRange sqref="D91" name="טווח1"/>
  </protectedRanges>
  <mergeCells count="29">
    <mergeCell ref="A36:C36"/>
    <mergeCell ref="H36:I36"/>
    <mergeCell ref="A37:C37"/>
    <mergeCell ref="H37:I37"/>
    <mergeCell ref="B39:C39"/>
    <mergeCell ref="H39:I45"/>
    <mergeCell ref="B40:C40"/>
    <mergeCell ref="B41:C41"/>
    <mergeCell ref="B42:C42"/>
    <mergeCell ref="B43:C43"/>
    <mergeCell ref="B44:C44"/>
    <mergeCell ref="A45:C45"/>
    <mergeCell ref="A1:H1"/>
    <mergeCell ref="B2:C2"/>
    <mergeCell ref="H2:I2"/>
    <mergeCell ref="A35:C35"/>
    <mergeCell ref="H35:I35"/>
    <mergeCell ref="A46:C46"/>
    <mergeCell ref="A47:C47"/>
    <mergeCell ref="H47:I47"/>
    <mergeCell ref="A52:C52"/>
    <mergeCell ref="H52:I52"/>
    <mergeCell ref="H53:I53"/>
    <mergeCell ref="H54:I54"/>
    <mergeCell ref="H49:I49"/>
    <mergeCell ref="A50:C50"/>
    <mergeCell ref="H50:I50"/>
    <mergeCell ref="A51:C51"/>
    <mergeCell ref="H51:I51"/>
  </mergeCells>
  <pageMargins left="0.7" right="0.7" top="0.75" bottom="0.75" header="0.3" footer="0.3"/>
  <pageSetup paperSize="9" scale="75" orientation="portrait" r:id="rId1"/>
  <ignoredErrors>
    <ignoredError sqref="E4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showGridLines="0" rightToLeft="1" view="pageBreakPreview" zoomScaleNormal="100" zoomScaleSheetLayoutView="100" workbookViewId="0">
      <pane ySplit="2" topLeftCell="A36" activePane="bottomLeft" state="frozen"/>
      <selection pane="bottomLeft" activeCell="F50" sqref="F50"/>
    </sheetView>
  </sheetViews>
  <sheetFormatPr defaultColWidth="9" defaultRowHeight="13.8" x14ac:dyDescent="0.25"/>
  <cols>
    <col min="1" max="1" width="4.3984375" style="31" customWidth="1"/>
    <col min="2" max="2" width="10" style="15" customWidth="1"/>
    <col min="3" max="3" width="18" style="15" customWidth="1"/>
    <col min="4" max="4" width="6.3984375" style="31" bestFit="1" customWidth="1"/>
    <col min="5" max="5" width="4.59765625" style="31" bestFit="1" customWidth="1"/>
    <col min="6" max="6" width="10.19921875" style="52" bestFit="1" customWidth="1"/>
    <col min="7" max="7" width="10.5" style="52" customWidth="1"/>
    <col min="8" max="8" width="8.59765625" style="32" customWidth="1"/>
    <col min="9" max="9" width="17.19921875" style="15" bestFit="1" customWidth="1"/>
    <col min="10" max="16384" width="9" style="15"/>
  </cols>
  <sheetData>
    <row r="1" spans="1:9" ht="25.8" thickTop="1" thickBot="1" x14ac:dyDescent="0.45">
      <c r="A1" s="131" t="s">
        <v>97</v>
      </c>
      <c r="B1" s="132"/>
      <c r="C1" s="132"/>
      <c r="D1" s="132"/>
      <c r="E1" s="132"/>
      <c r="F1" s="132"/>
      <c r="G1" s="132"/>
      <c r="H1" s="132"/>
      <c r="I1" s="11">
        <f>G54</f>
        <v>202676.8</v>
      </c>
    </row>
    <row r="2" spans="1:9" ht="15" thickTop="1" thickBot="1" x14ac:dyDescent="0.3">
      <c r="A2" s="3" t="s">
        <v>0</v>
      </c>
      <c r="B2" s="133" t="s">
        <v>1</v>
      </c>
      <c r="C2" s="134"/>
      <c r="D2" s="4" t="s">
        <v>2</v>
      </c>
      <c r="E2" s="4" t="s">
        <v>3</v>
      </c>
      <c r="F2" s="43" t="s">
        <v>11</v>
      </c>
      <c r="G2" s="43" t="s">
        <v>10</v>
      </c>
      <c r="H2" s="135" t="s">
        <v>66</v>
      </c>
      <c r="I2" s="136"/>
    </row>
    <row r="3" spans="1:9" s="5" customFormat="1" ht="21.6" thickTop="1" x14ac:dyDescent="0.4">
      <c r="A3" s="58">
        <v>1</v>
      </c>
      <c r="B3" s="59" t="s">
        <v>61</v>
      </c>
      <c r="C3" s="39"/>
      <c r="D3" s="53"/>
      <c r="E3" s="55"/>
      <c r="F3" s="56"/>
      <c r="G3" s="56"/>
      <c r="H3" s="57"/>
      <c r="I3" s="54"/>
    </row>
    <row r="4" spans="1:9" s="29" customFormat="1" x14ac:dyDescent="0.25">
      <c r="A4" s="33">
        <v>1.1000000000000001</v>
      </c>
      <c r="B4" s="38" t="s">
        <v>19</v>
      </c>
      <c r="C4" s="38" t="s">
        <v>20</v>
      </c>
      <c r="D4" s="37" t="s">
        <v>9</v>
      </c>
      <c r="E4" s="16"/>
      <c r="F4" s="44">
        <f>פורמט!F4</f>
        <v>8000</v>
      </c>
      <c r="G4" s="44">
        <f t="shared" ref="G4:G34" si="0">F4*E4</f>
        <v>0</v>
      </c>
      <c r="H4" s="60" t="s">
        <v>67</v>
      </c>
      <c r="I4" s="41" t="s">
        <v>21</v>
      </c>
    </row>
    <row r="5" spans="1:9" s="29" customFormat="1" x14ac:dyDescent="0.25">
      <c r="A5" s="33">
        <v>1.2</v>
      </c>
      <c r="B5" s="38" t="s">
        <v>19</v>
      </c>
      <c r="C5" s="38" t="s">
        <v>20</v>
      </c>
      <c r="D5" s="37" t="s">
        <v>9</v>
      </c>
      <c r="E5" s="16"/>
      <c r="F5" s="44">
        <f>פורמט!F5</f>
        <v>8000</v>
      </c>
      <c r="G5" s="44">
        <f t="shared" si="0"/>
        <v>0</v>
      </c>
      <c r="H5" s="60" t="s">
        <v>68</v>
      </c>
      <c r="I5" s="41" t="s">
        <v>21</v>
      </c>
    </row>
    <row r="6" spans="1:9" s="29" customFormat="1" x14ac:dyDescent="0.25">
      <c r="A6" s="33">
        <v>1.3</v>
      </c>
      <c r="B6" s="38" t="s">
        <v>22</v>
      </c>
      <c r="C6" s="38" t="s">
        <v>23</v>
      </c>
      <c r="D6" s="37" t="s">
        <v>9</v>
      </c>
      <c r="E6" s="16"/>
      <c r="F6" s="44">
        <f>פורמט!F6</f>
        <v>8000</v>
      </c>
      <c r="G6" s="44">
        <f t="shared" si="0"/>
        <v>0</v>
      </c>
      <c r="H6" s="60" t="s">
        <v>69</v>
      </c>
      <c r="I6" s="41" t="s">
        <v>21</v>
      </c>
    </row>
    <row r="7" spans="1:9" s="40" customFormat="1" x14ac:dyDescent="0.25">
      <c r="A7" s="33">
        <v>1.4</v>
      </c>
      <c r="B7" s="38" t="s">
        <v>24</v>
      </c>
      <c r="C7" s="38" t="s">
        <v>23</v>
      </c>
      <c r="D7" s="37" t="s">
        <v>9</v>
      </c>
      <c r="E7" s="16"/>
      <c r="F7" s="44">
        <f>פורמט!F7</f>
        <v>5000</v>
      </c>
      <c r="G7" s="44">
        <f t="shared" si="0"/>
        <v>0</v>
      </c>
      <c r="H7" s="60" t="s">
        <v>84</v>
      </c>
      <c r="I7" s="41" t="s">
        <v>25</v>
      </c>
    </row>
    <row r="8" spans="1:9" s="29" customFormat="1" x14ac:dyDescent="0.25">
      <c r="A8" s="33">
        <v>1.5</v>
      </c>
      <c r="B8" s="38" t="s">
        <v>26</v>
      </c>
      <c r="C8" s="38" t="s">
        <v>27</v>
      </c>
      <c r="D8" s="37" t="s">
        <v>9</v>
      </c>
      <c r="E8" s="16"/>
      <c r="F8" s="44">
        <f>פורמט!F8</f>
        <v>5000</v>
      </c>
      <c r="G8" s="44">
        <f t="shared" si="0"/>
        <v>0</v>
      </c>
      <c r="H8" s="60" t="s">
        <v>70</v>
      </c>
      <c r="I8" s="41" t="s">
        <v>28</v>
      </c>
    </row>
    <row r="9" spans="1:9" s="40" customFormat="1" x14ac:dyDescent="0.25">
      <c r="A9" s="34">
        <v>1.6</v>
      </c>
      <c r="B9" s="38" t="s">
        <v>29</v>
      </c>
      <c r="C9" s="38" t="s">
        <v>27</v>
      </c>
      <c r="D9" s="37" t="s">
        <v>9</v>
      </c>
      <c r="E9" s="16"/>
      <c r="F9" s="44">
        <f>פורמט!F9</f>
        <v>5000</v>
      </c>
      <c r="G9" s="44">
        <f t="shared" si="0"/>
        <v>0</v>
      </c>
      <c r="H9" s="60" t="s">
        <v>71</v>
      </c>
      <c r="I9" s="41" t="s">
        <v>60</v>
      </c>
    </row>
    <row r="10" spans="1:9" s="29" customFormat="1" x14ac:dyDescent="0.25">
      <c r="A10" s="35">
        <v>1.7</v>
      </c>
      <c r="B10" s="38" t="s">
        <v>30</v>
      </c>
      <c r="C10" s="38" t="s">
        <v>31</v>
      </c>
      <c r="D10" s="37" t="s">
        <v>9</v>
      </c>
      <c r="E10" s="16"/>
      <c r="F10" s="44">
        <f>פורמט!F10</f>
        <v>6000</v>
      </c>
      <c r="G10" s="44">
        <f t="shared" si="0"/>
        <v>0</v>
      </c>
      <c r="H10" s="60" t="s">
        <v>72</v>
      </c>
      <c r="I10" s="41" t="s">
        <v>32</v>
      </c>
    </row>
    <row r="11" spans="1:9" s="29" customFormat="1" x14ac:dyDescent="0.25">
      <c r="A11" s="35">
        <v>1.8</v>
      </c>
      <c r="B11" s="38" t="s">
        <v>19</v>
      </c>
      <c r="C11" s="38" t="s">
        <v>33</v>
      </c>
      <c r="D11" s="37" t="s">
        <v>9</v>
      </c>
      <c r="E11" s="16">
        <v>1</v>
      </c>
      <c r="F11" s="44">
        <f>פורמט!F11</f>
        <v>10000</v>
      </c>
      <c r="G11" s="44">
        <f t="shared" si="0"/>
        <v>10000</v>
      </c>
      <c r="H11" s="60" t="s">
        <v>85</v>
      </c>
      <c r="I11" s="41" t="s">
        <v>32</v>
      </c>
    </row>
    <row r="12" spans="1:9" s="29" customFormat="1" x14ac:dyDescent="0.25">
      <c r="A12" s="35">
        <v>1.9</v>
      </c>
      <c r="B12" s="38" t="s">
        <v>19</v>
      </c>
      <c r="C12" s="38" t="s">
        <v>34</v>
      </c>
      <c r="D12" s="37" t="s">
        <v>9</v>
      </c>
      <c r="E12" s="16">
        <v>1</v>
      </c>
      <c r="F12" s="44">
        <f>פורמט!F12</f>
        <v>8000</v>
      </c>
      <c r="G12" s="44">
        <f t="shared" si="0"/>
        <v>8000</v>
      </c>
      <c r="H12" s="60" t="s">
        <v>73</v>
      </c>
      <c r="I12" s="41" t="s">
        <v>32</v>
      </c>
    </row>
    <row r="13" spans="1:9" s="29" customFormat="1" x14ac:dyDescent="0.25">
      <c r="A13" s="36">
        <v>1.1000000000000001</v>
      </c>
      <c r="B13" s="38" t="s">
        <v>19</v>
      </c>
      <c r="C13" s="38" t="s">
        <v>35</v>
      </c>
      <c r="D13" s="37" t="s">
        <v>9</v>
      </c>
      <c r="E13" s="16">
        <v>1</v>
      </c>
      <c r="F13" s="44">
        <f>פורמט!F13</f>
        <v>8000</v>
      </c>
      <c r="G13" s="44">
        <f t="shared" si="0"/>
        <v>8000</v>
      </c>
      <c r="H13" s="60" t="s">
        <v>86</v>
      </c>
      <c r="I13" s="41" t="s">
        <v>36</v>
      </c>
    </row>
    <row r="14" spans="1:9" s="29" customFormat="1" x14ac:dyDescent="0.25">
      <c r="A14" s="36">
        <v>1.1100000000000001</v>
      </c>
      <c r="B14" s="38" t="s">
        <v>19</v>
      </c>
      <c r="C14" s="38" t="s">
        <v>37</v>
      </c>
      <c r="D14" s="37" t="s">
        <v>9</v>
      </c>
      <c r="E14" s="16">
        <v>1</v>
      </c>
      <c r="F14" s="44">
        <f>פורמט!F14</f>
        <v>10000</v>
      </c>
      <c r="G14" s="44">
        <f t="shared" si="0"/>
        <v>10000</v>
      </c>
      <c r="H14" s="60" t="s">
        <v>74</v>
      </c>
      <c r="I14" s="41" t="s">
        <v>32</v>
      </c>
    </row>
    <row r="15" spans="1:9" s="29" customFormat="1" x14ac:dyDescent="0.25">
      <c r="A15" s="36">
        <v>1.1200000000000001</v>
      </c>
      <c r="B15" s="38" t="s">
        <v>19</v>
      </c>
      <c r="C15" s="38" t="s">
        <v>38</v>
      </c>
      <c r="D15" s="37" t="s">
        <v>9</v>
      </c>
      <c r="E15" s="16">
        <v>1</v>
      </c>
      <c r="F15" s="44">
        <f>פורמט!F15</f>
        <v>5000</v>
      </c>
      <c r="G15" s="44">
        <f t="shared" si="0"/>
        <v>5000</v>
      </c>
      <c r="H15" s="60" t="s">
        <v>87</v>
      </c>
      <c r="I15" s="41" t="s">
        <v>39</v>
      </c>
    </row>
    <row r="16" spans="1:9" s="29" customFormat="1" x14ac:dyDescent="0.25">
      <c r="A16" s="36">
        <v>1.1299999999999999</v>
      </c>
      <c r="B16" s="38" t="s">
        <v>19</v>
      </c>
      <c r="C16" s="38" t="s">
        <v>40</v>
      </c>
      <c r="D16" s="37" t="s">
        <v>9</v>
      </c>
      <c r="E16" s="16">
        <v>1</v>
      </c>
      <c r="F16" s="44">
        <f>פורמט!F16</f>
        <v>6000</v>
      </c>
      <c r="G16" s="44">
        <f t="shared" si="0"/>
        <v>6000</v>
      </c>
      <c r="H16" s="60" t="s">
        <v>72</v>
      </c>
      <c r="I16" s="41" t="s">
        <v>32</v>
      </c>
    </row>
    <row r="17" spans="1:9" s="29" customFormat="1" x14ac:dyDescent="0.25">
      <c r="A17" s="36">
        <v>1.1399999999999999</v>
      </c>
      <c r="B17" s="38" t="s">
        <v>19</v>
      </c>
      <c r="C17" s="38" t="s">
        <v>41</v>
      </c>
      <c r="D17" s="37" t="s">
        <v>9</v>
      </c>
      <c r="E17" s="16">
        <v>1</v>
      </c>
      <c r="F17" s="44">
        <f>פורמט!F17</f>
        <v>8000</v>
      </c>
      <c r="G17" s="44">
        <f t="shared" si="0"/>
        <v>8000</v>
      </c>
      <c r="H17" s="60" t="s">
        <v>75</v>
      </c>
      <c r="I17" s="41" t="s">
        <v>42</v>
      </c>
    </row>
    <row r="18" spans="1:9" s="29" customFormat="1" x14ac:dyDescent="0.25">
      <c r="A18" s="36">
        <v>1.1499999999999999</v>
      </c>
      <c r="B18" s="38" t="s">
        <v>19</v>
      </c>
      <c r="C18" s="38" t="s">
        <v>43</v>
      </c>
      <c r="D18" s="37" t="s">
        <v>9</v>
      </c>
      <c r="E18" s="16">
        <v>1</v>
      </c>
      <c r="F18" s="44">
        <f>פורמט!F18</f>
        <v>8000</v>
      </c>
      <c r="G18" s="44">
        <f t="shared" si="0"/>
        <v>8000</v>
      </c>
      <c r="H18" s="60" t="s">
        <v>73</v>
      </c>
      <c r="I18" s="41" t="s">
        <v>32</v>
      </c>
    </row>
    <row r="19" spans="1:9" s="29" customFormat="1" x14ac:dyDescent="0.25">
      <c r="A19" s="36">
        <v>1.1599999999999999</v>
      </c>
      <c r="B19" s="38" t="s">
        <v>19</v>
      </c>
      <c r="C19" s="38" t="s">
        <v>44</v>
      </c>
      <c r="D19" s="37" t="s">
        <v>9</v>
      </c>
      <c r="E19" s="16">
        <v>1</v>
      </c>
      <c r="F19" s="44">
        <f>פורמט!F19</f>
        <v>6000</v>
      </c>
      <c r="G19" s="44">
        <f t="shared" si="0"/>
        <v>6000</v>
      </c>
      <c r="H19" s="60" t="s">
        <v>76</v>
      </c>
      <c r="I19" s="41" t="s">
        <v>32</v>
      </c>
    </row>
    <row r="20" spans="1:9" s="29" customFormat="1" x14ac:dyDescent="0.25">
      <c r="A20" s="36">
        <v>1.17</v>
      </c>
      <c r="B20" s="38" t="s">
        <v>19</v>
      </c>
      <c r="C20" s="38" t="s">
        <v>45</v>
      </c>
      <c r="D20" s="37" t="s">
        <v>9</v>
      </c>
      <c r="E20" s="16">
        <v>1</v>
      </c>
      <c r="F20" s="44">
        <f>פורמט!F20</f>
        <v>5000</v>
      </c>
      <c r="G20" s="44">
        <f t="shared" si="0"/>
        <v>5000</v>
      </c>
      <c r="H20" s="60" t="s">
        <v>77</v>
      </c>
      <c r="I20" s="41" t="s">
        <v>28</v>
      </c>
    </row>
    <row r="21" spans="1:9" s="29" customFormat="1" x14ac:dyDescent="0.25">
      <c r="A21" s="36">
        <v>1.18</v>
      </c>
      <c r="B21" s="38" t="s">
        <v>19</v>
      </c>
      <c r="C21" s="38" t="s">
        <v>46</v>
      </c>
      <c r="D21" s="37" t="s">
        <v>9</v>
      </c>
      <c r="E21" s="16">
        <v>1</v>
      </c>
      <c r="F21" s="44">
        <f>פורמט!F21</f>
        <v>4000</v>
      </c>
      <c r="G21" s="44">
        <f t="shared" si="0"/>
        <v>4000</v>
      </c>
      <c r="H21" s="60" t="s">
        <v>78</v>
      </c>
      <c r="I21" s="41" t="s">
        <v>47</v>
      </c>
    </row>
    <row r="22" spans="1:9" s="29" customFormat="1" x14ac:dyDescent="0.25">
      <c r="A22" s="36">
        <v>1.19</v>
      </c>
      <c r="B22" s="38" t="s">
        <v>19</v>
      </c>
      <c r="C22" s="38" t="s">
        <v>48</v>
      </c>
      <c r="D22" s="37" t="s">
        <v>9</v>
      </c>
      <c r="E22" s="16">
        <v>1</v>
      </c>
      <c r="F22" s="44">
        <f>פורמט!F22</f>
        <v>8000</v>
      </c>
      <c r="G22" s="44">
        <f t="shared" si="0"/>
        <v>8000</v>
      </c>
      <c r="H22" s="60" t="s">
        <v>86</v>
      </c>
      <c r="I22" s="41" t="s">
        <v>28</v>
      </c>
    </row>
    <row r="23" spans="1:9" s="40" customFormat="1" x14ac:dyDescent="0.25">
      <c r="A23" s="36">
        <v>1.2</v>
      </c>
      <c r="B23" s="38" t="s">
        <v>49</v>
      </c>
      <c r="C23" s="38" t="s">
        <v>50</v>
      </c>
      <c r="D23" s="37" t="s">
        <v>9</v>
      </c>
      <c r="E23" s="16">
        <v>1</v>
      </c>
      <c r="F23" s="44">
        <f>פורמט!F23</f>
        <v>6000</v>
      </c>
      <c r="G23" s="44">
        <f t="shared" si="0"/>
        <v>6000</v>
      </c>
      <c r="H23" s="60" t="s">
        <v>72</v>
      </c>
      <c r="I23" s="41" t="s">
        <v>28</v>
      </c>
    </row>
    <row r="24" spans="1:9" s="40" customFormat="1" x14ac:dyDescent="0.25">
      <c r="A24" s="36">
        <v>1.21</v>
      </c>
      <c r="B24" s="38" t="s">
        <v>26</v>
      </c>
      <c r="C24" s="38" t="s">
        <v>63</v>
      </c>
      <c r="D24" s="37" t="s">
        <v>9</v>
      </c>
      <c r="E24" s="16">
        <v>1</v>
      </c>
      <c r="F24" s="44">
        <f>פורמט!F24</f>
        <v>10000</v>
      </c>
      <c r="G24" s="44">
        <f t="shared" si="0"/>
        <v>10000</v>
      </c>
      <c r="H24" s="60" t="s">
        <v>88</v>
      </c>
      <c r="I24" s="41" t="s">
        <v>32</v>
      </c>
    </row>
    <row r="25" spans="1:9" s="40" customFormat="1" x14ac:dyDescent="0.25">
      <c r="A25" s="36">
        <v>1.22</v>
      </c>
      <c r="B25" s="38" t="s">
        <v>62</v>
      </c>
      <c r="C25" s="38" t="s">
        <v>64</v>
      </c>
      <c r="D25" s="37" t="s">
        <v>9</v>
      </c>
      <c r="E25" s="16">
        <v>1</v>
      </c>
      <c r="F25" s="44">
        <f>פורמט!F25</f>
        <v>10000</v>
      </c>
      <c r="G25" s="44">
        <f t="shared" si="0"/>
        <v>10000</v>
      </c>
      <c r="H25" s="60" t="s">
        <v>79</v>
      </c>
      <c r="I25" s="41" t="s">
        <v>32</v>
      </c>
    </row>
    <row r="26" spans="1:9" s="29" customFormat="1" x14ac:dyDescent="0.25">
      <c r="A26" s="36">
        <v>1.23</v>
      </c>
      <c r="B26" s="38" t="s">
        <v>19</v>
      </c>
      <c r="C26" s="38" t="s">
        <v>51</v>
      </c>
      <c r="D26" s="37" t="s">
        <v>9</v>
      </c>
      <c r="E26" s="16"/>
      <c r="F26" s="44">
        <f>פורמט!F26</f>
        <v>8000</v>
      </c>
      <c r="G26" s="44">
        <f t="shared" si="0"/>
        <v>0</v>
      </c>
      <c r="H26" s="60" t="s">
        <v>80</v>
      </c>
      <c r="I26" s="41" t="s">
        <v>28</v>
      </c>
    </row>
    <row r="27" spans="1:9" s="29" customFormat="1" x14ac:dyDescent="0.25">
      <c r="A27" s="36">
        <v>1.24</v>
      </c>
      <c r="B27" s="38" t="s">
        <v>19</v>
      </c>
      <c r="C27" s="38" t="s">
        <v>52</v>
      </c>
      <c r="D27" s="37" t="s">
        <v>9</v>
      </c>
      <c r="E27" s="16"/>
      <c r="F27" s="44">
        <f>פורמט!F27</f>
        <v>10000</v>
      </c>
      <c r="G27" s="44">
        <f t="shared" si="0"/>
        <v>0</v>
      </c>
      <c r="H27" s="60" t="s">
        <v>89</v>
      </c>
      <c r="I27" s="41" t="s">
        <v>53</v>
      </c>
    </row>
    <row r="28" spans="1:9" s="29" customFormat="1" x14ac:dyDescent="0.25">
      <c r="A28" s="36">
        <v>1.25</v>
      </c>
      <c r="B28" s="38" t="s">
        <v>19</v>
      </c>
      <c r="C28" s="38" t="s">
        <v>54</v>
      </c>
      <c r="D28" s="37" t="s">
        <v>9</v>
      </c>
      <c r="E28" s="16"/>
      <c r="F28" s="44">
        <f>פורמט!F28</f>
        <v>6000</v>
      </c>
      <c r="G28" s="44">
        <f t="shared" si="0"/>
        <v>0</v>
      </c>
      <c r="H28" s="60" t="s">
        <v>90</v>
      </c>
      <c r="I28" s="41" t="s">
        <v>25</v>
      </c>
    </row>
    <row r="29" spans="1:9" s="29" customFormat="1" x14ac:dyDescent="0.25">
      <c r="A29" s="36">
        <v>1.26</v>
      </c>
      <c r="B29" s="38" t="s">
        <v>19</v>
      </c>
      <c r="C29" s="38" t="s">
        <v>55</v>
      </c>
      <c r="D29" s="37" t="s">
        <v>9</v>
      </c>
      <c r="E29" s="16"/>
      <c r="F29" s="44">
        <f>פורמט!F29</f>
        <v>5000</v>
      </c>
      <c r="G29" s="44">
        <f t="shared" si="0"/>
        <v>0</v>
      </c>
      <c r="H29" s="60" t="s">
        <v>81</v>
      </c>
      <c r="I29" s="41" t="s">
        <v>56</v>
      </c>
    </row>
    <row r="30" spans="1:9" s="29" customFormat="1" x14ac:dyDescent="0.25">
      <c r="A30" s="36">
        <v>1.27</v>
      </c>
      <c r="B30" s="38" t="s">
        <v>19</v>
      </c>
      <c r="C30" s="38" t="s">
        <v>31</v>
      </c>
      <c r="D30" s="37" t="s">
        <v>9</v>
      </c>
      <c r="E30" s="16"/>
      <c r="F30" s="44">
        <f>פורמט!F30</f>
        <v>8000</v>
      </c>
      <c r="G30" s="44">
        <f t="shared" si="0"/>
        <v>0</v>
      </c>
      <c r="H30" s="60" t="s">
        <v>82</v>
      </c>
      <c r="I30" s="41" t="s">
        <v>21</v>
      </c>
    </row>
    <row r="31" spans="1:9" s="29" customFormat="1" x14ac:dyDescent="0.25">
      <c r="A31" s="36">
        <v>1.28</v>
      </c>
      <c r="B31" s="38" t="s">
        <v>19</v>
      </c>
      <c r="C31" s="38" t="s">
        <v>57</v>
      </c>
      <c r="D31" s="37" t="s">
        <v>9</v>
      </c>
      <c r="E31" s="16"/>
      <c r="F31" s="44">
        <f>פורמט!F31</f>
        <v>1500</v>
      </c>
      <c r="G31" s="44">
        <f t="shared" si="0"/>
        <v>0</v>
      </c>
      <c r="H31" s="60" t="s">
        <v>104</v>
      </c>
      <c r="I31" s="41" t="s">
        <v>58</v>
      </c>
    </row>
    <row r="32" spans="1:9" s="29" customFormat="1" x14ac:dyDescent="0.25">
      <c r="A32" s="36">
        <v>1.29</v>
      </c>
      <c r="B32" s="38" t="s">
        <v>19</v>
      </c>
      <c r="C32" s="38" t="s">
        <v>57</v>
      </c>
      <c r="D32" s="37" t="s">
        <v>9</v>
      </c>
      <c r="E32" s="16"/>
      <c r="F32" s="44">
        <f>פורמט!F32</f>
        <v>1500</v>
      </c>
      <c r="G32" s="44">
        <f t="shared" si="0"/>
        <v>0</v>
      </c>
      <c r="H32" s="60" t="s">
        <v>83</v>
      </c>
      <c r="I32" s="41" t="s">
        <v>59</v>
      </c>
    </row>
    <row r="33" spans="1:9" s="29" customFormat="1" x14ac:dyDescent="0.25">
      <c r="A33" s="36">
        <v>1.3</v>
      </c>
      <c r="B33" s="38" t="s">
        <v>30</v>
      </c>
      <c r="C33" s="38" t="s">
        <v>57</v>
      </c>
      <c r="D33" s="37" t="s">
        <v>9</v>
      </c>
      <c r="E33" s="16"/>
      <c r="F33" s="44">
        <f>פורמט!F33</f>
        <v>1500</v>
      </c>
      <c r="G33" s="44">
        <f t="shared" si="0"/>
        <v>0</v>
      </c>
      <c r="H33" s="60" t="s">
        <v>83</v>
      </c>
      <c r="I33" s="41" t="s">
        <v>59</v>
      </c>
    </row>
    <row r="34" spans="1:9" s="29" customFormat="1" x14ac:dyDescent="0.25">
      <c r="A34" s="36">
        <v>1.31</v>
      </c>
      <c r="B34" s="38" t="s">
        <v>26</v>
      </c>
      <c r="C34" s="38" t="s">
        <v>57</v>
      </c>
      <c r="D34" s="37" t="s">
        <v>9</v>
      </c>
      <c r="E34" s="16"/>
      <c r="F34" s="44">
        <f>פורמט!F34</f>
        <v>1500</v>
      </c>
      <c r="G34" s="44">
        <f t="shared" si="0"/>
        <v>0</v>
      </c>
      <c r="H34" s="60" t="s">
        <v>83</v>
      </c>
      <c r="I34" s="41" t="s">
        <v>59</v>
      </c>
    </row>
    <row r="35" spans="1:9" x14ac:dyDescent="0.25">
      <c r="A35" s="107" t="s">
        <v>6</v>
      </c>
      <c r="B35" s="108"/>
      <c r="C35" s="109"/>
      <c r="D35" s="21"/>
      <c r="E35" s="21"/>
      <c r="F35" s="45"/>
      <c r="G35" s="46">
        <f>SUM(G4:G34)</f>
        <v>112000</v>
      </c>
      <c r="H35" s="137"/>
      <c r="I35" s="138"/>
    </row>
    <row r="36" spans="1:9" x14ac:dyDescent="0.25">
      <c r="A36" s="126" t="s">
        <v>14</v>
      </c>
      <c r="B36" s="127"/>
      <c r="C36" s="128"/>
      <c r="D36" s="20" t="s">
        <v>12</v>
      </c>
      <c r="E36" s="12">
        <v>0</v>
      </c>
      <c r="F36" s="47"/>
      <c r="G36" s="48"/>
      <c r="H36" s="139"/>
      <c r="I36" s="140"/>
    </row>
    <row r="37" spans="1:9" ht="14.4" thickBot="1" x14ac:dyDescent="0.3">
      <c r="A37" s="110" t="s">
        <v>13</v>
      </c>
      <c r="B37" s="111"/>
      <c r="C37" s="112"/>
      <c r="D37" s="21"/>
      <c r="E37" s="21"/>
      <c r="F37" s="45"/>
      <c r="G37" s="46">
        <f>G35*(1-(E36/100))</f>
        <v>112000</v>
      </c>
      <c r="H37" s="129"/>
      <c r="I37" s="130"/>
    </row>
    <row r="38" spans="1:9" s="5" customFormat="1" ht="22.2" thickTop="1" thickBot="1" x14ac:dyDescent="0.45">
      <c r="A38" s="8">
        <v>2</v>
      </c>
      <c r="B38" s="9" t="s">
        <v>65</v>
      </c>
      <c r="C38" s="9"/>
      <c r="D38" s="61"/>
      <c r="E38" s="63"/>
      <c r="F38" s="64"/>
      <c r="G38" s="64"/>
      <c r="H38" s="42"/>
      <c r="I38" s="62"/>
    </row>
    <row r="39" spans="1:9" s="18" customFormat="1" ht="15" customHeight="1" thickTop="1" x14ac:dyDescent="0.25">
      <c r="A39" s="17">
        <v>2.1</v>
      </c>
      <c r="B39" s="113" t="s">
        <v>105</v>
      </c>
      <c r="C39" s="114"/>
      <c r="D39" s="65" t="s">
        <v>91</v>
      </c>
      <c r="E39" s="65">
        <v>1</v>
      </c>
      <c r="F39" s="66">
        <f>פורמט!F39</f>
        <v>5000</v>
      </c>
      <c r="G39" s="66">
        <f t="shared" ref="G39:G44" si="1">F39*E39</f>
        <v>5000</v>
      </c>
      <c r="H39" s="117" t="s">
        <v>107</v>
      </c>
      <c r="I39" s="118"/>
    </row>
    <row r="40" spans="1:9" s="18" customFormat="1" ht="14.25" customHeight="1" x14ac:dyDescent="0.25">
      <c r="A40" s="17">
        <v>2.2000000000000002</v>
      </c>
      <c r="B40" s="101" t="s">
        <v>106</v>
      </c>
      <c r="C40" s="102"/>
      <c r="D40" s="16" t="s">
        <v>91</v>
      </c>
      <c r="E40" s="16"/>
      <c r="F40" s="66">
        <f>פורמט!F40</f>
        <v>7000</v>
      </c>
      <c r="G40" s="44">
        <f t="shared" si="1"/>
        <v>0</v>
      </c>
      <c r="H40" s="119"/>
      <c r="I40" s="120"/>
    </row>
    <row r="41" spans="1:9" s="18" customFormat="1" ht="14.25" customHeight="1" x14ac:dyDescent="0.25">
      <c r="A41" s="17">
        <v>2.2999999999999998</v>
      </c>
      <c r="B41" s="101" t="s">
        <v>95</v>
      </c>
      <c r="C41" s="102"/>
      <c r="D41" s="16" t="s">
        <v>91</v>
      </c>
      <c r="E41" s="16">
        <v>1</v>
      </c>
      <c r="F41" s="66">
        <f>פורמט!F41</f>
        <v>9000</v>
      </c>
      <c r="G41" s="44">
        <f t="shared" si="1"/>
        <v>9000</v>
      </c>
      <c r="H41" s="119"/>
      <c r="I41" s="120"/>
    </row>
    <row r="42" spans="1:9" s="18" customFormat="1" ht="14.25" customHeight="1" x14ac:dyDescent="0.25">
      <c r="A42" s="17">
        <v>2.4</v>
      </c>
      <c r="B42" s="101" t="s">
        <v>92</v>
      </c>
      <c r="C42" s="102"/>
      <c r="D42" s="16" t="s">
        <v>91</v>
      </c>
      <c r="E42" s="16"/>
      <c r="F42" s="66">
        <f>פורמט!F42</f>
        <v>15000</v>
      </c>
      <c r="G42" s="44">
        <f t="shared" si="1"/>
        <v>0</v>
      </c>
      <c r="H42" s="119"/>
      <c r="I42" s="120"/>
    </row>
    <row r="43" spans="1:9" s="18" customFormat="1" ht="14.25" customHeight="1" x14ac:dyDescent="0.25">
      <c r="A43" s="17">
        <v>2.5</v>
      </c>
      <c r="B43" s="101" t="s">
        <v>96</v>
      </c>
      <c r="C43" s="102"/>
      <c r="D43" s="16" t="s">
        <v>91</v>
      </c>
      <c r="E43" s="16"/>
      <c r="F43" s="66">
        <f>פורמט!F43</f>
        <v>23000</v>
      </c>
      <c r="G43" s="44">
        <f t="shared" si="1"/>
        <v>0</v>
      </c>
      <c r="H43" s="119"/>
      <c r="I43" s="120"/>
    </row>
    <row r="44" spans="1:9" s="18" customFormat="1" x14ac:dyDescent="0.25">
      <c r="A44" s="17">
        <v>2.6</v>
      </c>
      <c r="B44" s="101" t="s">
        <v>94</v>
      </c>
      <c r="C44" s="102"/>
      <c r="D44" s="16" t="s">
        <v>93</v>
      </c>
      <c r="E44" s="80">
        <f>12*E39*10+12*E40*20+12*E41*50+12*E42*80+12*E43*150</f>
        <v>720</v>
      </c>
      <c r="F44" s="44">
        <v>8</v>
      </c>
      <c r="G44" s="44">
        <f t="shared" si="1"/>
        <v>5760</v>
      </c>
      <c r="H44" s="119"/>
      <c r="I44" s="120"/>
    </row>
    <row r="45" spans="1:9" x14ac:dyDescent="0.25">
      <c r="A45" s="107" t="s">
        <v>7</v>
      </c>
      <c r="B45" s="108"/>
      <c r="C45" s="109"/>
      <c r="D45" s="20"/>
      <c r="E45" s="20"/>
      <c r="F45" s="44"/>
      <c r="G45" s="49">
        <f>SUM(G39:G44)</f>
        <v>19760</v>
      </c>
      <c r="H45" s="121"/>
      <c r="I45" s="122"/>
    </row>
    <row r="46" spans="1:9" x14ac:dyDescent="0.25">
      <c r="A46" s="126" t="s">
        <v>15</v>
      </c>
      <c r="B46" s="127"/>
      <c r="C46" s="128"/>
      <c r="D46" s="20" t="s">
        <v>12</v>
      </c>
      <c r="E46" s="12">
        <v>0</v>
      </c>
      <c r="F46" s="47"/>
      <c r="G46" s="48"/>
      <c r="H46" s="73"/>
      <c r="I46" s="74"/>
    </row>
    <row r="47" spans="1:9" ht="14.4" thickBot="1" x14ac:dyDescent="0.3">
      <c r="A47" s="110" t="s">
        <v>16</v>
      </c>
      <c r="B47" s="111"/>
      <c r="C47" s="112"/>
      <c r="D47" s="21"/>
      <c r="E47" s="21"/>
      <c r="F47" s="45"/>
      <c r="G47" s="46">
        <f>G45*(1-(E46/100))</f>
        <v>19760</v>
      </c>
      <c r="H47" s="129"/>
      <c r="I47" s="130"/>
    </row>
    <row r="48" spans="1:9" s="5" customFormat="1" ht="22.2" thickTop="1" thickBot="1" x14ac:dyDescent="0.45">
      <c r="A48" s="8">
        <v>3</v>
      </c>
      <c r="B48" s="9" t="s">
        <v>98</v>
      </c>
      <c r="C48" s="9"/>
      <c r="D48" s="10"/>
      <c r="E48" s="10"/>
      <c r="F48" s="75"/>
      <c r="G48" s="64"/>
      <c r="H48" s="42"/>
      <c r="I48" s="62"/>
    </row>
    <row r="49" spans="1:11" s="27" customFormat="1" ht="14.4" thickTop="1" x14ac:dyDescent="0.25">
      <c r="A49" s="22" t="s">
        <v>99</v>
      </c>
      <c r="B49" s="23" t="s">
        <v>17</v>
      </c>
      <c r="C49" s="23"/>
      <c r="D49" s="24" t="s">
        <v>9</v>
      </c>
      <c r="E49" s="24" t="s">
        <v>18</v>
      </c>
      <c r="F49" s="25">
        <v>40000</v>
      </c>
      <c r="G49" s="25">
        <f t="shared" ref="G49" si="2">F49*E49</f>
        <v>40000</v>
      </c>
      <c r="H49" s="103"/>
      <c r="I49" s="104"/>
      <c r="J49" s="26"/>
    </row>
    <row r="50" spans="1:11" x14ac:dyDescent="0.25">
      <c r="A50" s="107" t="s">
        <v>8</v>
      </c>
      <c r="B50" s="108"/>
      <c r="C50" s="109"/>
      <c r="D50" s="20"/>
      <c r="E50" s="28"/>
      <c r="F50" s="28"/>
      <c r="G50" s="14">
        <f>SUM(G49)</f>
        <v>40000</v>
      </c>
      <c r="H50" s="105"/>
      <c r="I50" s="106"/>
      <c r="J50" s="13"/>
      <c r="K50" s="29"/>
    </row>
    <row r="51" spans="1:11" ht="15.6" x14ac:dyDescent="0.3">
      <c r="A51" s="123" t="s">
        <v>100</v>
      </c>
      <c r="B51" s="124"/>
      <c r="C51" s="125"/>
      <c r="D51" s="19" t="s">
        <v>12</v>
      </c>
      <c r="E51" s="67">
        <v>0</v>
      </c>
      <c r="F51" s="68"/>
      <c r="G51" s="69"/>
      <c r="H51" s="115"/>
      <c r="I51" s="116"/>
      <c r="J51" s="30"/>
      <c r="K51" s="29"/>
    </row>
    <row r="52" spans="1:11" ht="14.4" thickBot="1" x14ac:dyDescent="0.3">
      <c r="A52" s="110" t="s">
        <v>102</v>
      </c>
      <c r="B52" s="111"/>
      <c r="C52" s="112"/>
      <c r="D52" s="70"/>
      <c r="E52" s="71"/>
      <c r="F52" s="71"/>
      <c r="G52" s="72">
        <f>G50*(1+(E51/100))</f>
        <v>40000</v>
      </c>
      <c r="H52" s="95"/>
      <c r="I52" s="96"/>
      <c r="J52" s="13"/>
      <c r="K52" s="29"/>
    </row>
    <row r="53" spans="1:11" ht="14.4" thickTop="1" x14ac:dyDescent="0.25">
      <c r="A53" s="6"/>
      <c r="B53" s="1" t="s">
        <v>5</v>
      </c>
      <c r="C53" s="1"/>
      <c r="D53" s="1"/>
      <c r="E53" s="1"/>
      <c r="F53" s="50"/>
      <c r="G53" s="50">
        <f>G37+G47+G52</f>
        <v>171760</v>
      </c>
      <c r="H53" s="97"/>
      <c r="I53" s="98"/>
    </row>
    <row r="54" spans="1:11" ht="14.4" thickBot="1" x14ac:dyDescent="0.3">
      <c r="A54" s="7"/>
      <c r="B54" s="2" t="s">
        <v>4</v>
      </c>
      <c r="C54" s="2"/>
      <c r="D54" s="2"/>
      <c r="E54" s="2"/>
      <c r="F54" s="51"/>
      <c r="G54" s="51">
        <f>G53*1.18</f>
        <v>202676.8</v>
      </c>
      <c r="H54" s="99"/>
      <c r="I54" s="100"/>
    </row>
    <row r="55" spans="1:11" ht="15" thickTop="1" x14ac:dyDescent="0.2"/>
    <row r="56" spans="1:11" ht="14.25" x14ac:dyDescent="0.2">
      <c r="A56" s="15"/>
      <c r="D56" s="15"/>
      <c r="E56" s="15"/>
      <c r="F56" s="15"/>
      <c r="G56" s="15"/>
      <c r="H56" s="15"/>
    </row>
    <row r="57" spans="1:11" ht="14.25" x14ac:dyDescent="0.2">
      <c r="A57" s="15"/>
      <c r="D57" s="15"/>
      <c r="E57" s="15"/>
      <c r="F57" s="15"/>
      <c r="G57" s="15"/>
      <c r="H57" s="15"/>
    </row>
    <row r="58" spans="1:11" ht="14.25" x14ac:dyDescent="0.2">
      <c r="A58" s="15"/>
      <c r="D58" s="15"/>
      <c r="E58" s="15"/>
      <c r="F58" s="15"/>
      <c r="G58" s="15"/>
      <c r="H58" s="15"/>
    </row>
    <row r="59" spans="1:11" ht="14.25" x14ac:dyDescent="0.2">
      <c r="A59" s="15"/>
      <c r="D59" s="15"/>
      <c r="E59" s="15"/>
      <c r="F59" s="15"/>
      <c r="G59" s="15"/>
      <c r="H59" s="15"/>
    </row>
    <row r="60" spans="1:11" ht="14.25" x14ac:dyDescent="0.2">
      <c r="A60" s="15"/>
      <c r="D60" s="15"/>
      <c r="E60" s="15"/>
      <c r="F60" s="15"/>
      <c r="G60" s="15"/>
      <c r="H60" s="15"/>
    </row>
    <row r="61" spans="1:11" ht="14.25" x14ac:dyDescent="0.2">
      <c r="A61" s="15"/>
      <c r="D61" s="15"/>
      <c r="E61" s="15"/>
      <c r="F61" s="15"/>
      <c r="G61" s="15"/>
      <c r="H61" s="15"/>
    </row>
    <row r="62" spans="1:11" ht="14.25" x14ac:dyDescent="0.2">
      <c r="A62" s="15"/>
      <c r="D62" s="15"/>
      <c r="E62" s="15"/>
      <c r="F62" s="15"/>
      <c r="G62" s="15"/>
      <c r="H62" s="15"/>
    </row>
    <row r="63" spans="1:11" ht="14.25" x14ac:dyDescent="0.2">
      <c r="A63" s="15"/>
      <c r="D63" s="15"/>
      <c r="E63" s="15"/>
      <c r="F63" s="15"/>
      <c r="G63" s="15"/>
      <c r="H63" s="15"/>
    </row>
    <row r="64" spans="1:11" ht="14.25" x14ac:dyDescent="0.2">
      <c r="A64" s="15"/>
      <c r="D64" s="15"/>
      <c r="E64" s="15"/>
      <c r="F64" s="15"/>
      <c r="G64" s="15"/>
      <c r="H64" s="15"/>
    </row>
    <row r="65" spans="1:8" x14ac:dyDescent="0.25">
      <c r="A65" s="15"/>
      <c r="D65" s="15"/>
      <c r="E65" s="15"/>
      <c r="F65" s="15"/>
      <c r="G65" s="15"/>
      <c r="H65" s="15"/>
    </row>
    <row r="66" spans="1:8" x14ac:dyDescent="0.25">
      <c r="A66" s="15"/>
      <c r="D66" s="15"/>
      <c r="E66" s="15"/>
      <c r="F66" s="15"/>
      <c r="G66" s="15"/>
      <c r="H66" s="15"/>
    </row>
    <row r="67" spans="1:8" x14ac:dyDescent="0.25">
      <c r="A67" s="15"/>
      <c r="D67" s="15"/>
      <c r="E67" s="15"/>
      <c r="F67" s="15"/>
      <c r="G67" s="15"/>
      <c r="H67" s="15"/>
    </row>
    <row r="68" spans="1:8" x14ac:dyDescent="0.25">
      <c r="A68" s="15"/>
      <c r="D68" s="15"/>
      <c r="E68" s="15"/>
      <c r="F68" s="15"/>
      <c r="G68" s="15"/>
      <c r="H68" s="15"/>
    </row>
    <row r="69" spans="1:8" x14ac:dyDescent="0.25">
      <c r="A69" s="15"/>
      <c r="D69" s="15"/>
      <c r="E69" s="15"/>
      <c r="F69" s="15"/>
      <c r="G69" s="15"/>
      <c r="H69" s="15"/>
    </row>
    <row r="70" spans="1:8" x14ac:dyDescent="0.25">
      <c r="A70" s="15"/>
      <c r="D70" s="15"/>
      <c r="E70" s="15"/>
      <c r="F70" s="15"/>
      <c r="G70" s="15"/>
      <c r="H70" s="15"/>
    </row>
    <row r="71" spans="1:8" x14ac:dyDescent="0.25">
      <c r="A71" s="15"/>
      <c r="D71" s="15"/>
      <c r="E71" s="15"/>
      <c r="F71" s="15"/>
      <c r="G71" s="15"/>
      <c r="H71" s="15"/>
    </row>
    <row r="72" spans="1:8" x14ac:dyDescent="0.25">
      <c r="A72" s="15"/>
      <c r="D72" s="15"/>
      <c r="E72" s="15"/>
      <c r="F72" s="15"/>
      <c r="G72" s="15"/>
      <c r="H72" s="15"/>
    </row>
    <row r="73" spans="1:8" x14ac:dyDescent="0.25">
      <c r="A73" s="15"/>
      <c r="D73" s="15"/>
      <c r="E73" s="15"/>
      <c r="F73" s="15"/>
      <c r="G73" s="15"/>
      <c r="H73" s="15"/>
    </row>
    <row r="74" spans="1:8" x14ac:dyDescent="0.25">
      <c r="A74" s="15"/>
      <c r="D74" s="15"/>
      <c r="E74" s="15"/>
      <c r="F74" s="15"/>
      <c r="G74" s="15"/>
      <c r="H74" s="15"/>
    </row>
    <row r="75" spans="1:8" x14ac:dyDescent="0.25">
      <c r="A75" s="15"/>
      <c r="D75" s="15"/>
      <c r="E75" s="15"/>
      <c r="F75" s="15"/>
      <c r="G75" s="15"/>
      <c r="H75" s="15"/>
    </row>
    <row r="76" spans="1:8" x14ac:dyDescent="0.25">
      <c r="A76" s="15"/>
      <c r="D76" s="15"/>
      <c r="E76" s="15"/>
      <c r="F76" s="15"/>
      <c r="G76" s="15"/>
      <c r="H76" s="15"/>
    </row>
    <row r="77" spans="1:8" x14ac:dyDescent="0.25">
      <c r="A77" s="15"/>
      <c r="D77" s="15"/>
      <c r="E77" s="15"/>
      <c r="F77" s="15"/>
      <c r="G77" s="15"/>
      <c r="H77" s="15"/>
    </row>
    <row r="78" spans="1:8" x14ac:dyDescent="0.25">
      <c r="A78" s="15"/>
      <c r="D78" s="15"/>
      <c r="E78" s="15"/>
      <c r="F78" s="15"/>
      <c r="G78" s="15"/>
      <c r="H78" s="15"/>
    </row>
    <row r="79" spans="1:8" x14ac:dyDescent="0.25">
      <c r="A79" s="15"/>
      <c r="D79" s="15"/>
      <c r="E79" s="15"/>
      <c r="F79" s="15"/>
      <c r="G79" s="15"/>
      <c r="H79" s="15"/>
    </row>
    <row r="80" spans="1:8" x14ac:dyDescent="0.25">
      <c r="A80" s="15"/>
      <c r="D80" s="15"/>
      <c r="E80" s="15"/>
      <c r="F80" s="15"/>
      <c r="G80" s="15"/>
      <c r="H80" s="15"/>
    </row>
    <row r="81" spans="1:8" x14ac:dyDescent="0.25">
      <c r="A81" s="15"/>
      <c r="D81" s="15"/>
      <c r="E81" s="15"/>
      <c r="F81" s="15"/>
      <c r="G81" s="15"/>
      <c r="H81" s="15"/>
    </row>
    <row r="82" spans="1:8" x14ac:dyDescent="0.25">
      <c r="A82" s="15"/>
      <c r="D82" s="15"/>
      <c r="E82" s="15"/>
      <c r="F82" s="15"/>
      <c r="G82" s="15"/>
      <c r="H82" s="15"/>
    </row>
    <row r="83" spans="1:8" x14ac:dyDescent="0.25">
      <c r="A83" s="15"/>
      <c r="D83" s="15"/>
      <c r="E83" s="15"/>
      <c r="F83" s="15"/>
      <c r="G83" s="15"/>
      <c r="H83" s="15"/>
    </row>
    <row r="84" spans="1:8" x14ac:dyDescent="0.25">
      <c r="A84" s="15"/>
      <c r="D84" s="15"/>
      <c r="E84" s="15"/>
      <c r="F84" s="15"/>
      <c r="G84" s="15"/>
      <c r="H84" s="15"/>
    </row>
    <row r="85" spans="1:8" x14ac:dyDescent="0.25">
      <c r="A85" s="15"/>
      <c r="D85" s="15"/>
      <c r="E85" s="15"/>
      <c r="F85" s="15"/>
      <c r="G85" s="15"/>
      <c r="H85" s="15"/>
    </row>
    <row r="86" spans="1:8" x14ac:dyDescent="0.25">
      <c r="A86" s="15"/>
      <c r="D86" s="15"/>
      <c r="E86" s="15"/>
      <c r="F86" s="15"/>
      <c r="G86" s="15"/>
      <c r="H86" s="15"/>
    </row>
    <row r="87" spans="1:8" x14ac:dyDescent="0.25">
      <c r="A87" s="15"/>
      <c r="D87" s="15"/>
      <c r="E87" s="15"/>
      <c r="F87" s="15"/>
      <c r="G87" s="15"/>
      <c r="H87" s="15"/>
    </row>
    <row r="88" spans="1:8" x14ac:dyDescent="0.25">
      <c r="A88" s="15"/>
      <c r="D88" s="15"/>
      <c r="E88" s="15"/>
      <c r="F88" s="15"/>
      <c r="G88" s="15"/>
      <c r="H88" s="15"/>
    </row>
    <row r="89" spans="1:8" x14ac:dyDescent="0.25">
      <c r="A89" s="15"/>
      <c r="D89" s="15"/>
      <c r="E89" s="15"/>
      <c r="F89" s="15"/>
      <c r="G89" s="15"/>
      <c r="H89" s="15"/>
    </row>
    <row r="90" spans="1:8" x14ac:dyDescent="0.25">
      <c r="A90" s="15"/>
      <c r="D90" s="15"/>
      <c r="E90" s="15"/>
      <c r="F90" s="15"/>
      <c r="G90" s="15"/>
      <c r="H90" s="15"/>
    </row>
    <row r="91" spans="1:8" x14ac:dyDescent="0.25">
      <c r="A91" s="15"/>
      <c r="D91" s="15"/>
      <c r="E91" s="15"/>
      <c r="F91" s="15"/>
      <c r="G91" s="15"/>
      <c r="H91" s="15"/>
    </row>
    <row r="92" spans="1:8" x14ac:dyDescent="0.25">
      <c r="A92" s="15"/>
      <c r="D92" s="15"/>
      <c r="E92" s="15"/>
      <c r="F92" s="15"/>
      <c r="G92" s="15"/>
      <c r="H92" s="15"/>
    </row>
    <row r="93" spans="1:8" ht="15.75" customHeight="1" x14ac:dyDescent="0.25">
      <c r="A93" s="15"/>
      <c r="D93" s="15"/>
      <c r="E93" s="15"/>
      <c r="F93" s="15"/>
      <c r="G93" s="15"/>
      <c r="H93" s="15"/>
    </row>
    <row r="94" spans="1:8" x14ac:dyDescent="0.25">
      <c r="A94" s="15"/>
      <c r="D94" s="15"/>
      <c r="E94" s="15"/>
      <c r="F94" s="15"/>
      <c r="G94" s="15"/>
      <c r="H94" s="15"/>
    </row>
    <row r="95" spans="1:8" x14ac:dyDescent="0.25">
      <c r="A95" s="15"/>
      <c r="D95" s="15"/>
      <c r="E95" s="15"/>
      <c r="F95" s="15"/>
      <c r="G95" s="15"/>
      <c r="H95" s="15"/>
    </row>
    <row r="96" spans="1:8" x14ac:dyDescent="0.25">
      <c r="A96" s="15"/>
      <c r="D96" s="15"/>
      <c r="E96" s="15"/>
      <c r="F96" s="15"/>
      <c r="G96" s="15"/>
      <c r="H96" s="15"/>
    </row>
    <row r="97" spans="1:8" x14ac:dyDescent="0.25">
      <c r="A97" s="15"/>
      <c r="D97" s="15"/>
      <c r="E97" s="15"/>
      <c r="F97" s="15"/>
      <c r="G97" s="15"/>
      <c r="H97" s="15"/>
    </row>
    <row r="98" spans="1:8" x14ac:dyDescent="0.25">
      <c r="A98" s="15"/>
      <c r="D98" s="15"/>
      <c r="E98" s="15"/>
      <c r="F98" s="15"/>
      <c r="G98" s="15"/>
      <c r="H98" s="15"/>
    </row>
    <row r="99" spans="1:8" x14ac:dyDescent="0.25">
      <c r="A99" s="15"/>
      <c r="D99" s="15"/>
      <c r="E99" s="15"/>
      <c r="F99" s="15"/>
      <c r="G99" s="15"/>
      <c r="H99" s="15"/>
    </row>
    <row r="100" spans="1:8" x14ac:dyDescent="0.25">
      <c r="A100" s="15"/>
      <c r="D100" s="15"/>
      <c r="E100" s="15"/>
      <c r="F100" s="15"/>
      <c r="G100" s="15"/>
      <c r="H100" s="15"/>
    </row>
    <row r="101" spans="1:8" x14ac:dyDescent="0.25">
      <c r="A101" s="15"/>
      <c r="D101" s="15"/>
      <c r="E101" s="15"/>
      <c r="F101" s="15"/>
      <c r="G101" s="15"/>
      <c r="H101" s="15"/>
    </row>
  </sheetData>
  <protectedRanges>
    <protectedRange sqref="D91" name="טווח1_1"/>
  </protectedRanges>
  <mergeCells count="29">
    <mergeCell ref="A36:C36"/>
    <mergeCell ref="H36:I36"/>
    <mergeCell ref="A37:C37"/>
    <mergeCell ref="H37:I37"/>
    <mergeCell ref="B39:C39"/>
    <mergeCell ref="H39:I45"/>
    <mergeCell ref="B40:C40"/>
    <mergeCell ref="B41:C41"/>
    <mergeCell ref="B42:C42"/>
    <mergeCell ref="B43:C43"/>
    <mergeCell ref="B44:C44"/>
    <mergeCell ref="A45:C45"/>
    <mergeCell ref="A1:H1"/>
    <mergeCell ref="B2:C2"/>
    <mergeCell ref="H2:I2"/>
    <mergeCell ref="A35:C35"/>
    <mergeCell ref="H35:I35"/>
    <mergeCell ref="A46:C46"/>
    <mergeCell ref="A47:C47"/>
    <mergeCell ref="H47:I47"/>
    <mergeCell ref="A52:C52"/>
    <mergeCell ref="H52:I52"/>
    <mergeCell ref="H53:I53"/>
    <mergeCell ref="H54:I54"/>
    <mergeCell ref="H49:I49"/>
    <mergeCell ref="A50:C50"/>
    <mergeCell ref="H50:I50"/>
    <mergeCell ref="A51:C51"/>
    <mergeCell ref="H51:I51"/>
  </mergeCells>
  <pageMargins left="0.7" right="0.7" top="0.75" bottom="0.75" header="0.3" footer="0.3"/>
  <pageSetup paperSize="9" scale="73" orientation="portrait" r:id="rId1"/>
  <ignoredErrors>
    <ignoredError sqref="E49"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01"/>
  <sheetViews>
    <sheetView showGridLines="0" rightToLeft="1" tabSelected="1" view="pageBreakPreview" zoomScaleNormal="100" zoomScaleSheetLayoutView="100" workbookViewId="0">
      <pane ySplit="2" topLeftCell="A3" activePane="bottomLeft" state="frozen"/>
      <selection pane="bottomLeft" activeCell="E52" sqref="E52"/>
    </sheetView>
  </sheetViews>
  <sheetFormatPr defaultColWidth="9" defaultRowHeight="13.8" x14ac:dyDescent="0.25"/>
  <cols>
    <col min="1" max="1" width="4.3984375" style="31" customWidth="1"/>
    <col min="2" max="2" width="10" style="15" customWidth="1"/>
    <col min="3" max="3" width="18" style="15" customWidth="1"/>
    <col min="4" max="4" width="6.3984375" style="31" bestFit="1" customWidth="1"/>
    <col min="5" max="5" width="5.3984375" style="90" bestFit="1" customWidth="1"/>
    <col min="6" max="6" width="10.19921875" style="52" bestFit="1" customWidth="1"/>
    <col min="7" max="7" width="10.5" style="52" customWidth="1"/>
    <col min="8" max="8" width="8.59765625" style="32" customWidth="1"/>
    <col min="9" max="9" width="17.19921875" style="15" bestFit="1" customWidth="1"/>
    <col min="10" max="16384" width="9" style="15"/>
  </cols>
  <sheetData>
    <row r="1" spans="1:9" ht="25.8" thickTop="1" thickBot="1" x14ac:dyDescent="0.45">
      <c r="A1" s="131" t="s">
        <v>97</v>
      </c>
      <c r="B1" s="132"/>
      <c r="C1" s="132"/>
      <c r="D1" s="132"/>
      <c r="E1" s="132"/>
      <c r="F1" s="132"/>
      <c r="G1" s="132"/>
      <c r="H1" s="132"/>
      <c r="I1" s="76">
        <f>G54</f>
        <v>649566.4</v>
      </c>
    </row>
    <row r="2" spans="1:9" ht="15" thickTop="1" thickBot="1" x14ac:dyDescent="0.3">
      <c r="A2" s="3" t="s">
        <v>0</v>
      </c>
      <c r="B2" s="133" t="s">
        <v>1</v>
      </c>
      <c r="C2" s="134"/>
      <c r="D2" s="4" t="s">
        <v>2</v>
      </c>
      <c r="E2" s="78" t="s">
        <v>3</v>
      </c>
      <c r="F2" s="43" t="s">
        <v>11</v>
      </c>
      <c r="G2" s="43" t="s">
        <v>10</v>
      </c>
      <c r="H2" s="135" t="s">
        <v>66</v>
      </c>
      <c r="I2" s="136"/>
    </row>
    <row r="3" spans="1:9" s="5" customFormat="1" ht="21.6" thickTop="1" x14ac:dyDescent="0.4">
      <c r="A3" s="58">
        <v>1</v>
      </c>
      <c r="B3" s="59" t="s">
        <v>61</v>
      </c>
      <c r="C3" s="39"/>
      <c r="D3" s="53"/>
      <c r="E3" s="79"/>
      <c r="F3" s="56"/>
      <c r="G3" s="56"/>
      <c r="H3" s="57"/>
      <c r="I3" s="54"/>
    </row>
    <row r="4" spans="1:9" s="29" customFormat="1" x14ac:dyDescent="0.25">
      <c r="A4" s="33">
        <v>1.1000000000000001</v>
      </c>
      <c r="B4" s="38" t="s">
        <v>19</v>
      </c>
      <c r="C4" s="38" t="s">
        <v>20</v>
      </c>
      <c r="D4" s="37" t="s">
        <v>9</v>
      </c>
      <c r="E4" s="80">
        <f>'נב"מ'!E4+'שו"ט'!E4+וולקני!E4+'הגנה''''צ'!E4</f>
        <v>1</v>
      </c>
      <c r="F4" s="44">
        <f>פורמט!F4</f>
        <v>8000</v>
      </c>
      <c r="G4" s="44">
        <f t="shared" ref="G4:G34" si="0">F4*E4</f>
        <v>8000</v>
      </c>
      <c r="H4" s="60" t="s">
        <v>67</v>
      </c>
      <c r="I4" s="41" t="s">
        <v>21</v>
      </c>
    </row>
    <row r="5" spans="1:9" s="29" customFormat="1" x14ac:dyDescent="0.25">
      <c r="A5" s="33">
        <v>1.2</v>
      </c>
      <c r="B5" s="38" t="s">
        <v>19</v>
      </c>
      <c r="C5" s="38" t="s">
        <v>20</v>
      </c>
      <c r="D5" s="37" t="s">
        <v>9</v>
      </c>
      <c r="E5" s="80">
        <f>'נב"מ'!E5+'שו"ט'!E5+וולקני!E5+'הגנה''''צ'!E5</f>
        <v>1</v>
      </c>
      <c r="F5" s="44">
        <f>פורמט!F5</f>
        <v>8000</v>
      </c>
      <c r="G5" s="44">
        <f t="shared" si="0"/>
        <v>8000</v>
      </c>
      <c r="H5" s="60" t="s">
        <v>68</v>
      </c>
      <c r="I5" s="41" t="s">
        <v>21</v>
      </c>
    </row>
    <row r="6" spans="1:9" s="29" customFormat="1" x14ac:dyDescent="0.25">
      <c r="A6" s="33">
        <v>1.3</v>
      </c>
      <c r="B6" s="38" t="s">
        <v>22</v>
      </c>
      <c r="C6" s="38" t="s">
        <v>23</v>
      </c>
      <c r="D6" s="37" t="s">
        <v>9</v>
      </c>
      <c r="E6" s="80">
        <f>'נב"מ'!E6+'שו"ט'!E6+וולקני!E6+'הגנה''''צ'!E6</f>
        <v>1</v>
      </c>
      <c r="F6" s="44">
        <f>פורמט!F6</f>
        <v>8000</v>
      </c>
      <c r="G6" s="44">
        <f t="shared" si="0"/>
        <v>8000</v>
      </c>
      <c r="H6" s="60" t="s">
        <v>69</v>
      </c>
      <c r="I6" s="41" t="s">
        <v>21</v>
      </c>
    </row>
    <row r="7" spans="1:9" s="40" customFormat="1" x14ac:dyDescent="0.25">
      <c r="A7" s="33">
        <v>1.4</v>
      </c>
      <c r="B7" s="38" t="s">
        <v>24</v>
      </c>
      <c r="C7" s="38" t="s">
        <v>23</v>
      </c>
      <c r="D7" s="37" t="s">
        <v>9</v>
      </c>
      <c r="E7" s="80">
        <f>'נב"מ'!E7+'שו"ט'!E7+וולקני!E7+'הגנה''''צ'!E7</f>
        <v>1</v>
      </c>
      <c r="F7" s="44">
        <f>פורמט!F7</f>
        <v>5000</v>
      </c>
      <c r="G7" s="44">
        <f t="shared" si="0"/>
        <v>5000</v>
      </c>
      <c r="H7" s="60" t="s">
        <v>84</v>
      </c>
      <c r="I7" s="41" t="s">
        <v>25</v>
      </c>
    </row>
    <row r="8" spans="1:9" s="29" customFormat="1" x14ac:dyDescent="0.25">
      <c r="A8" s="33">
        <v>1.5</v>
      </c>
      <c r="B8" s="38" t="s">
        <v>26</v>
      </c>
      <c r="C8" s="38" t="s">
        <v>27</v>
      </c>
      <c r="D8" s="37" t="s">
        <v>9</v>
      </c>
      <c r="E8" s="80">
        <f>'נב"מ'!E8+'שו"ט'!E8+וולקני!E8+'הגנה''''צ'!E8</f>
        <v>1</v>
      </c>
      <c r="F8" s="44">
        <f>פורמט!F8</f>
        <v>5000</v>
      </c>
      <c r="G8" s="44">
        <f t="shared" si="0"/>
        <v>5000</v>
      </c>
      <c r="H8" s="60" t="s">
        <v>70</v>
      </c>
      <c r="I8" s="41" t="s">
        <v>28</v>
      </c>
    </row>
    <row r="9" spans="1:9" s="40" customFormat="1" x14ac:dyDescent="0.25">
      <c r="A9" s="34">
        <v>1.6</v>
      </c>
      <c r="B9" s="38" t="s">
        <v>29</v>
      </c>
      <c r="C9" s="38" t="s">
        <v>27</v>
      </c>
      <c r="D9" s="37" t="s">
        <v>9</v>
      </c>
      <c r="E9" s="80">
        <f>'נב"מ'!E9+'שו"ט'!E9+וולקני!E9+'הגנה''''צ'!E9</f>
        <v>1</v>
      </c>
      <c r="F9" s="44">
        <f>פורמט!F9</f>
        <v>5000</v>
      </c>
      <c r="G9" s="44">
        <f t="shared" si="0"/>
        <v>5000</v>
      </c>
      <c r="H9" s="60" t="s">
        <v>71</v>
      </c>
      <c r="I9" s="41" t="s">
        <v>60</v>
      </c>
    </row>
    <row r="10" spans="1:9" s="29" customFormat="1" x14ac:dyDescent="0.25">
      <c r="A10" s="35">
        <v>1.7</v>
      </c>
      <c r="B10" s="38" t="s">
        <v>30</v>
      </c>
      <c r="C10" s="38" t="s">
        <v>31</v>
      </c>
      <c r="D10" s="37" t="s">
        <v>9</v>
      </c>
      <c r="E10" s="80">
        <f>'נב"מ'!E10+'שו"ט'!E10+וולקני!E10+'הגנה''''צ'!E10</f>
        <v>1</v>
      </c>
      <c r="F10" s="44">
        <f>פורמט!F10</f>
        <v>6000</v>
      </c>
      <c r="G10" s="44">
        <f t="shared" si="0"/>
        <v>6000</v>
      </c>
      <c r="H10" s="60" t="s">
        <v>72</v>
      </c>
      <c r="I10" s="41" t="s">
        <v>32</v>
      </c>
    </row>
    <row r="11" spans="1:9" s="29" customFormat="1" x14ac:dyDescent="0.25">
      <c r="A11" s="35">
        <v>1.8</v>
      </c>
      <c r="B11" s="38" t="s">
        <v>19</v>
      </c>
      <c r="C11" s="38" t="s">
        <v>33</v>
      </c>
      <c r="D11" s="37" t="s">
        <v>9</v>
      </c>
      <c r="E11" s="80">
        <f>'נב"מ'!E11+'שו"ט'!E11+וולקני!E11+'הגנה''''צ'!E11</f>
        <v>1</v>
      </c>
      <c r="F11" s="44">
        <f>פורמט!F11</f>
        <v>10000</v>
      </c>
      <c r="G11" s="44">
        <f t="shared" si="0"/>
        <v>10000</v>
      </c>
      <c r="H11" s="60" t="s">
        <v>85</v>
      </c>
      <c r="I11" s="41" t="s">
        <v>32</v>
      </c>
    </row>
    <row r="12" spans="1:9" s="29" customFormat="1" x14ac:dyDescent="0.25">
      <c r="A12" s="35">
        <v>1.9</v>
      </c>
      <c r="B12" s="38" t="s">
        <v>19</v>
      </c>
      <c r="C12" s="38" t="s">
        <v>34</v>
      </c>
      <c r="D12" s="37" t="s">
        <v>9</v>
      </c>
      <c r="E12" s="80">
        <f>'נב"מ'!E12+'שו"ט'!E12+וולקני!E12+'הגנה''''צ'!E12</f>
        <v>1</v>
      </c>
      <c r="F12" s="44">
        <f>פורמט!F12</f>
        <v>8000</v>
      </c>
      <c r="G12" s="44">
        <f t="shared" si="0"/>
        <v>8000</v>
      </c>
      <c r="H12" s="60" t="s">
        <v>73</v>
      </c>
      <c r="I12" s="41" t="s">
        <v>32</v>
      </c>
    </row>
    <row r="13" spans="1:9" s="29" customFormat="1" x14ac:dyDescent="0.25">
      <c r="A13" s="36">
        <v>1.1000000000000001</v>
      </c>
      <c r="B13" s="38" t="s">
        <v>19</v>
      </c>
      <c r="C13" s="38" t="s">
        <v>35</v>
      </c>
      <c r="D13" s="37" t="s">
        <v>9</v>
      </c>
      <c r="E13" s="80">
        <f>'נב"מ'!E13+'שו"ט'!E13+וולקני!E13+'הגנה''''צ'!E13</f>
        <v>1</v>
      </c>
      <c r="F13" s="44">
        <f>פורמט!F13</f>
        <v>8000</v>
      </c>
      <c r="G13" s="44">
        <f t="shared" si="0"/>
        <v>8000</v>
      </c>
      <c r="H13" s="60" t="s">
        <v>86</v>
      </c>
      <c r="I13" s="41" t="s">
        <v>36</v>
      </c>
    </row>
    <row r="14" spans="1:9" s="29" customFormat="1" x14ac:dyDescent="0.25">
      <c r="A14" s="36">
        <v>1.1100000000000001</v>
      </c>
      <c r="B14" s="38" t="s">
        <v>19</v>
      </c>
      <c r="C14" s="38" t="s">
        <v>37</v>
      </c>
      <c r="D14" s="37" t="s">
        <v>9</v>
      </c>
      <c r="E14" s="80">
        <f>'נב"מ'!E14+'שו"ט'!E14+וולקני!E14+'הגנה''''צ'!E14</f>
        <v>1</v>
      </c>
      <c r="F14" s="44">
        <f>פורמט!F14</f>
        <v>10000</v>
      </c>
      <c r="G14" s="44">
        <f t="shared" si="0"/>
        <v>10000</v>
      </c>
      <c r="H14" s="60" t="s">
        <v>74</v>
      </c>
      <c r="I14" s="41" t="s">
        <v>32</v>
      </c>
    </row>
    <row r="15" spans="1:9" s="29" customFormat="1" x14ac:dyDescent="0.25">
      <c r="A15" s="36">
        <v>1.1200000000000001</v>
      </c>
      <c r="B15" s="38" t="s">
        <v>19</v>
      </c>
      <c r="C15" s="38" t="s">
        <v>38</v>
      </c>
      <c r="D15" s="37" t="s">
        <v>9</v>
      </c>
      <c r="E15" s="80">
        <f>'נב"מ'!E15+'שו"ט'!E15+וולקני!E15+'הגנה''''צ'!E15</f>
        <v>1</v>
      </c>
      <c r="F15" s="44">
        <f>פורמט!F15</f>
        <v>5000</v>
      </c>
      <c r="G15" s="44">
        <f t="shared" si="0"/>
        <v>5000</v>
      </c>
      <c r="H15" s="60" t="s">
        <v>87</v>
      </c>
      <c r="I15" s="41" t="s">
        <v>39</v>
      </c>
    </row>
    <row r="16" spans="1:9" s="29" customFormat="1" x14ac:dyDescent="0.25">
      <c r="A16" s="36">
        <v>1.1299999999999999</v>
      </c>
      <c r="B16" s="38" t="s">
        <v>19</v>
      </c>
      <c r="C16" s="38" t="s">
        <v>40</v>
      </c>
      <c r="D16" s="37" t="s">
        <v>9</v>
      </c>
      <c r="E16" s="80">
        <f>'נב"מ'!E16+'שו"ט'!E16+וולקני!E16+'הגנה''''צ'!E16</f>
        <v>1</v>
      </c>
      <c r="F16" s="44">
        <f>פורמט!F16</f>
        <v>6000</v>
      </c>
      <c r="G16" s="44">
        <f t="shared" si="0"/>
        <v>6000</v>
      </c>
      <c r="H16" s="60" t="s">
        <v>72</v>
      </c>
      <c r="I16" s="41" t="s">
        <v>32</v>
      </c>
    </row>
    <row r="17" spans="1:9" s="29" customFormat="1" x14ac:dyDescent="0.25">
      <c r="A17" s="36">
        <v>1.1399999999999999</v>
      </c>
      <c r="B17" s="38" t="s">
        <v>19</v>
      </c>
      <c r="C17" s="38" t="s">
        <v>41</v>
      </c>
      <c r="D17" s="37" t="s">
        <v>9</v>
      </c>
      <c r="E17" s="80">
        <f>'נב"מ'!E17+'שו"ט'!E17+וולקני!E17+'הגנה''''צ'!E17</f>
        <v>1</v>
      </c>
      <c r="F17" s="44">
        <f>פורמט!F17</f>
        <v>8000</v>
      </c>
      <c r="G17" s="44">
        <f t="shared" si="0"/>
        <v>8000</v>
      </c>
      <c r="H17" s="60" t="s">
        <v>75</v>
      </c>
      <c r="I17" s="41" t="s">
        <v>42</v>
      </c>
    </row>
    <row r="18" spans="1:9" s="29" customFormat="1" x14ac:dyDescent="0.25">
      <c r="A18" s="36">
        <v>1.1499999999999999</v>
      </c>
      <c r="B18" s="38" t="s">
        <v>19</v>
      </c>
      <c r="C18" s="38" t="s">
        <v>43</v>
      </c>
      <c r="D18" s="37" t="s">
        <v>9</v>
      </c>
      <c r="E18" s="80">
        <f>'נב"מ'!E18+'שו"ט'!E18+וולקני!E18+'הגנה''''צ'!E18</f>
        <v>1</v>
      </c>
      <c r="F18" s="44">
        <f>פורמט!F18</f>
        <v>8000</v>
      </c>
      <c r="G18" s="44">
        <f t="shared" si="0"/>
        <v>8000</v>
      </c>
      <c r="H18" s="60" t="s">
        <v>73</v>
      </c>
      <c r="I18" s="41" t="s">
        <v>32</v>
      </c>
    </row>
    <row r="19" spans="1:9" s="29" customFormat="1" x14ac:dyDescent="0.25">
      <c r="A19" s="36">
        <v>1.1599999999999999</v>
      </c>
      <c r="B19" s="38" t="s">
        <v>19</v>
      </c>
      <c r="C19" s="38" t="s">
        <v>44</v>
      </c>
      <c r="D19" s="37" t="s">
        <v>9</v>
      </c>
      <c r="E19" s="80">
        <f>'נב"מ'!E19+'שו"ט'!E19+וולקני!E19+'הגנה''''צ'!E19</f>
        <v>1</v>
      </c>
      <c r="F19" s="44">
        <f>פורמט!F19</f>
        <v>6000</v>
      </c>
      <c r="G19" s="44">
        <f t="shared" si="0"/>
        <v>6000</v>
      </c>
      <c r="H19" s="60" t="s">
        <v>76</v>
      </c>
      <c r="I19" s="41" t="s">
        <v>32</v>
      </c>
    </row>
    <row r="20" spans="1:9" s="29" customFormat="1" x14ac:dyDescent="0.25">
      <c r="A20" s="36">
        <v>1.17</v>
      </c>
      <c r="B20" s="38" t="s">
        <v>19</v>
      </c>
      <c r="C20" s="38" t="s">
        <v>45</v>
      </c>
      <c r="D20" s="37" t="s">
        <v>9</v>
      </c>
      <c r="E20" s="80">
        <f>'נב"מ'!E20+'שו"ט'!E20+וולקני!E20+'הגנה''''צ'!E20</f>
        <v>1</v>
      </c>
      <c r="F20" s="44">
        <f>פורמט!F20</f>
        <v>5000</v>
      </c>
      <c r="G20" s="44">
        <f t="shared" si="0"/>
        <v>5000</v>
      </c>
      <c r="H20" s="60" t="s">
        <v>77</v>
      </c>
      <c r="I20" s="41" t="s">
        <v>28</v>
      </c>
    </row>
    <row r="21" spans="1:9" s="29" customFormat="1" x14ac:dyDescent="0.25">
      <c r="A21" s="36">
        <v>1.18</v>
      </c>
      <c r="B21" s="38" t="s">
        <v>19</v>
      </c>
      <c r="C21" s="38" t="s">
        <v>46</v>
      </c>
      <c r="D21" s="37" t="s">
        <v>9</v>
      </c>
      <c r="E21" s="80">
        <f>'נב"מ'!E21+'שו"ט'!E21+וולקני!E21+'הגנה''''צ'!E21</f>
        <v>1</v>
      </c>
      <c r="F21" s="44">
        <f>פורמט!F21</f>
        <v>4000</v>
      </c>
      <c r="G21" s="44">
        <f t="shared" si="0"/>
        <v>4000</v>
      </c>
      <c r="H21" s="60" t="s">
        <v>78</v>
      </c>
      <c r="I21" s="41" t="s">
        <v>47</v>
      </c>
    </row>
    <row r="22" spans="1:9" s="29" customFormat="1" x14ac:dyDescent="0.25">
      <c r="A22" s="36">
        <v>1.19</v>
      </c>
      <c r="B22" s="38" t="s">
        <v>19</v>
      </c>
      <c r="C22" s="38" t="s">
        <v>48</v>
      </c>
      <c r="D22" s="37" t="s">
        <v>9</v>
      </c>
      <c r="E22" s="80">
        <f>'נב"מ'!E22+'שו"ט'!E22+וולקני!E22+'הגנה''''צ'!E22</f>
        <v>1</v>
      </c>
      <c r="F22" s="44">
        <f>פורמט!F22</f>
        <v>8000</v>
      </c>
      <c r="G22" s="44">
        <f t="shared" si="0"/>
        <v>8000</v>
      </c>
      <c r="H22" s="60" t="s">
        <v>86</v>
      </c>
      <c r="I22" s="41" t="s">
        <v>28</v>
      </c>
    </row>
    <row r="23" spans="1:9" s="40" customFormat="1" x14ac:dyDescent="0.25">
      <c r="A23" s="36">
        <v>1.2</v>
      </c>
      <c r="B23" s="38" t="s">
        <v>49</v>
      </c>
      <c r="C23" s="38" t="s">
        <v>50</v>
      </c>
      <c r="D23" s="37" t="s">
        <v>9</v>
      </c>
      <c r="E23" s="80">
        <f>'נב"מ'!E23+'שו"ט'!E23+וולקני!E23+'הגנה''''צ'!E23</f>
        <v>1</v>
      </c>
      <c r="F23" s="44">
        <f>פורמט!F23</f>
        <v>6000</v>
      </c>
      <c r="G23" s="44">
        <f t="shared" si="0"/>
        <v>6000</v>
      </c>
      <c r="H23" s="60" t="s">
        <v>72</v>
      </c>
      <c r="I23" s="41" t="s">
        <v>28</v>
      </c>
    </row>
    <row r="24" spans="1:9" s="40" customFormat="1" x14ac:dyDescent="0.25">
      <c r="A24" s="36">
        <v>1.21</v>
      </c>
      <c r="B24" s="38" t="s">
        <v>26</v>
      </c>
      <c r="C24" s="38" t="s">
        <v>63</v>
      </c>
      <c r="D24" s="37" t="s">
        <v>9</v>
      </c>
      <c r="E24" s="80">
        <f>'נב"מ'!E24+'שו"ט'!E24+וולקני!E24+'הגנה''''צ'!E24</f>
        <v>1</v>
      </c>
      <c r="F24" s="44">
        <f>פורמט!F24</f>
        <v>10000</v>
      </c>
      <c r="G24" s="44">
        <f t="shared" si="0"/>
        <v>10000</v>
      </c>
      <c r="H24" s="60" t="s">
        <v>88</v>
      </c>
      <c r="I24" s="41" t="s">
        <v>32</v>
      </c>
    </row>
    <row r="25" spans="1:9" s="40" customFormat="1" x14ac:dyDescent="0.25">
      <c r="A25" s="36">
        <v>1.22</v>
      </c>
      <c r="B25" s="38" t="s">
        <v>62</v>
      </c>
      <c r="C25" s="38" t="s">
        <v>64</v>
      </c>
      <c r="D25" s="37" t="s">
        <v>9</v>
      </c>
      <c r="E25" s="80">
        <f>'נב"מ'!E25+'שו"ט'!E25+וולקני!E25+'הגנה''''צ'!E25</f>
        <v>1</v>
      </c>
      <c r="F25" s="44">
        <f>פורמט!F25</f>
        <v>10000</v>
      </c>
      <c r="G25" s="44">
        <f t="shared" si="0"/>
        <v>10000</v>
      </c>
      <c r="H25" s="60" t="s">
        <v>79</v>
      </c>
      <c r="I25" s="41" t="s">
        <v>32</v>
      </c>
    </row>
    <row r="26" spans="1:9" s="29" customFormat="1" x14ac:dyDescent="0.25">
      <c r="A26" s="36">
        <v>1.23</v>
      </c>
      <c r="B26" s="38" t="s">
        <v>19</v>
      </c>
      <c r="C26" s="38" t="s">
        <v>51</v>
      </c>
      <c r="D26" s="37" t="s">
        <v>9</v>
      </c>
      <c r="E26" s="80">
        <f>'נב"מ'!E26+'שו"ט'!E26+וולקני!E26+'הגנה''''צ'!E26</f>
        <v>1</v>
      </c>
      <c r="F26" s="44">
        <f>פורמט!F26</f>
        <v>8000</v>
      </c>
      <c r="G26" s="44">
        <f t="shared" si="0"/>
        <v>8000</v>
      </c>
      <c r="H26" s="60" t="s">
        <v>80</v>
      </c>
      <c r="I26" s="41" t="s">
        <v>28</v>
      </c>
    </row>
    <row r="27" spans="1:9" s="29" customFormat="1" x14ac:dyDescent="0.25">
      <c r="A27" s="36">
        <v>1.24</v>
      </c>
      <c r="B27" s="38" t="s">
        <v>19</v>
      </c>
      <c r="C27" s="38" t="s">
        <v>52</v>
      </c>
      <c r="D27" s="37" t="s">
        <v>9</v>
      </c>
      <c r="E27" s="80">
        <f>'נב"מ'!E27+'שו"ט'!E27+וולקני!E27+'הגנה''''צ'!E27</f>
        <v>1</v>
      </c>
      <c r="F27" s="44">
        <f>פורמט!F27</f>
        <v>10000</v>
      </c>
      <c r="G27" s="44">
        <f t="shared" si="0"/>
        <v>10000</v>
      </c>
      <c r="H27" s="60" t="s">
        <v>89</v>
      </c>
      <c r="I27" s="41" t="s">
        <v>53</v>
      </c>
    </row>
    <row r="28" spans="1:9" s="29" customFormat="1" x14ac:dyDescent="0.25">
      <c r="A28" s="36">
        <v>1.25</v>
      </c>
      <c r="B28" s="38" t="s">
        <v>19</v>
      </c>
      <c r="C28" s="38" t="s">
        <v>54</v>
      </c>
      <c r="D28" s="37" t="s">
        <v>9</v>
      </c>
      <c r="E28" s="80">
        <f>'נב"מ'!E28+'שו"ט'!E28+וולקני!E28+'הגנה''''צ'!E28</f>
        <v>1</v>
      </c>
      <c r="F28" s="44">
        <f>פורמט!F28</f>
        <v>6000</v>
      </c>
      <c r="G28" s="44">
        <f t="shared" si="0"/>
        <v>6000</v>
      </c>
      <c r="H28" s="60" t="s">
        <v>90</v>
      </c>
      <c r="I28" s="41" t="s">
        <v>25</v>
      </c>
    </row>
    <row r="29" spans="1:9" s="29" customFormat="1" x14ac:dyDescent="0.25">
      <c r="A29" s="36">
        <v>1.26</v>
      </c>
      <c r="B29" s="38" t="s">
        <v>19</v>
      </c>
      <c r="C29" s="38" t="s">
        <v>55</v>
      </c>
      <c r="D29" s="37" t="s">
        <v>9</v>
      </c>
      <c r="E29" s="80">
        <f>'נב"מ'!E29+'שו"ט'!E29+וולקני!E29+'הגנה''''צ'!E29</f>
        <v>1</v>
      </c>
      <c r="F29" s="44">
        <f>פורמט!F29</f>
        <v>5000</v>
      </c>
      <c r="G29" s="44">
        <f t="shared" si="0"/>
        <v>5000</v>
      </c>
      <c r="H29" s="60" t="s">
        <v>81</v>
      </c>
      <c r="I29" s="41" t="s">
        <v>56</v>
      </c>
    </row>
    <row r="30" spans="1:9" s="29" customFormat="1" x14ac:dyDescent="0.25">
      <c r="A30" s="36">
        <v>1.27</v>
      </c>
      <c r="B30" s="38" t="s">
        <v>19</v>
      </c>
      <c r="C30" s="38" t="s">
        <v>31</v>
      </c>
      <c r="D30" s="37" t="s">
        <v>9</v>
      </c>
      <c r="E30" s="80">
        <f>'נב"מ'!E30+'שו"ט'!E30+וולקני!E30+'הגנה''''צ'!E30</f>
        <v>1</v>
      </c>
      <c r="F30" s="44">
        <f>פורמט!F30</f>
        <v>8000</v>
      </c>
      <c r="G30" s="44">
        <f t="shared" si="0"/>
        <v>8000</v>
      </c>
      <c r="H30" s="60" t="s">
        <v>82</v>
      </c>
      <c r="I30" s="41" t="s">
        <v>21</v>
      </c>
    </row>
    <row r="31" spans="1:9" s="29" customFormat="1" x14ac:dyDescent="0.25">
      <c r="A31" s="36">
        <v>1.28</v>
      </c>
      <c r="B31" s="38" t="s">
        <v>19</v>
      </c>
      <c r="C31" s="38" t="s">
        <v>57</v>
      </c>
      <c r="D31" s="37" t="s">
        <v>9</v>
      </c>
      <c r="E31" s="80">
        <f>'נב"מ'!E31+'שו"ט'!E31+וולקני!E31+'הגנה''''צ'!E31</f>
        <v>1</v>
      </c>
      <c r="F31" s="44">
        <f>פורמט!F31</f>
        <v>1500</v>
      </c>
      <c r="G31" s="44">
        <f t="shared" si="0"/>
        <v>1500</v>
      </c>
      <c r="H31" s="60" t="s">
        <v>104</v>
      </c>
      <c r="I31" s="41" t="s">
        <v>58</v>
      </c>
    </row>
    <row r="32" spans="1:9" s="29" customFormat="1" x14ac:dyDescent="0.25">
      <c r="A32" s="36">
        <v>1.29</v>
      </c>
      <c r="B32" s="38" t="s">
        <v>19</v>
      </c>
      <c r="C32" s="38" t="s">
        <v>57</v>
      </c>
      <c r="D32" s="37" t="s">
        <v>9</v>
      </c>
      <c r="E32" s="80">
        <f>'נב"מ'!E32+'שו"ט'!E32+וולקני!E32+'הגנה''''צ'!E32</f>
        <v>1</v>
      </c>
      <c r="F32" s="44">
        <f>פורמט!F32</f>
        <v>1500</v>
      </c>
      <c r="G32" s="44">
        <f t="shared" si="0"/>
        <v>1500</v>
      </c>
      <c r="H32" s="60" t="s">
        <v>83</v>
      </c>
      <c r="I32" s="41" t="s">
        <v>59</v>
      </c>
    </row>
    <row r="33" spans="1:9" s="29" customFormat="1" x14ac:dyDescent="0.25">
      <c r="A33" s="36">
        <v>1.3</v>
      </c>
      <c r="B33" s="38" t="s">
        <v>30</v>
      </c>
      <c r="C33" s="38" t="s">
        <v>57</v>
      </c>
      <c r="D33" s="37" t="s">
        <v>9</v>
      </c>
      <c r="E33" s="80">
        <f>'נב"מ'!E33+'שו"ט'!E33+וולקני!E33+'הגנה''''צ'!E33</f>
        <v>1</v>
      </c>
      <c r="F33" s="44">
        <f>פורמט!F33</f>
        <v>1500</v>
      </c>
      <c r="G33" s="44">
        <f t="shared" si="0"/>
        <v>1500</v>
      </c>
      <c r="H33" s="60" t="s">
        <v>83</v>
      </c>
      <c r="I33" s="41" t="s">
        <v>59</v>
      </c>
    </row>
    <row r="34" spans="1:9" s="29" customFormat="1" x14ac:dyDescent="0.25">
      <c r="A34" s="36">
        <v>1.31</v>
      </c>
      <c r="B34" s="38" t="s">
        <v>26</v>
      </c>
      <c r="C34" s="38" t="s">
        <v>57</v>
      </c>
      <c r="D34" s="37" t="s">
        <v>9</v>
      </c>
      <c r="E34" s="80">
        <f>'נב"מ'!E34+'שו"ט'!E34+וולקני!E34+'הגנה''''צ'!E34</f>
        <v>1</v>
      </c>
      <c r="F34" s="44">
        <f>פורמט!F34</f>
        <v>1500</v>
      </c>
      <c r="G34" s="44">
        <f t="shared" si="0"/>
        <v>1500</v>
      </c>
      <c r="H34" s="60" t="s">
        <v>83</v>
      </c>
      <c r="I34" s="41" t="s">
        <v>59</v>
      </c>
    </row>
    <row r="35" spans="1:9" x14ac:dyDescent="0.25">
      <c r="A35" s="107" t="s">
        <v>6</v>
      </c>
      <c r="B35" s="108"/>
      <c r="C35" s="109"/>
      <c r="D35" s="21"/>
      <c r="E35" s="81"/>
      <c r="F35" s="45"/>
      <c r="G35" s="46">
        <f>SUM(G4:G34)</f>
        <v>200000</v>
      </c>
      <c r="H35" s="137"/>
      <c r="I35" s="138"/>
    </row>
    <row r="36" spans="1:9" x14ac:dyDescent="0.25">
      <c r="A36" s="126" t="s">
        <v>14</v>
      </c>
      <c r="B36" s="127"/>
      <c r="C36" s="128"/>
      <c r="D36" s="20" t="s">
        <v>12</v>
      </c>
      <c r="E36" s="82">
        <v>0</v>
      </c>
      <c r="F36" s="47"/>
      <c r="G36" s="48"/>
      <c r="H36" s="139"/>
      <c r="I36" s="140"/>
    </row>
    <row r="37" spans="1:9" ht="14.4" thickBot="1" x14ac:dyDescent="0.3">
      <c r="A37" s="110" t="s">
        <v>13</v>
      </c>
      <c r="B37" s="111"/>
      <c r="C37" s="112"/>
      <c r="D37" s="21"/>
      <c r="E37" s="81"/>
      <c r="F37" s="45"/>
      <c r="G37" s="46">
        <f>G35*(1-(E36/100))</f>
        <v>200000</v>
      </c>
      <c r="H37" s="129"/>
      <c r="I37" s="130"/>
    </row>
    <row r="38" spans="1:9" s="5" customFormat="1" ht="22.2" thickTop="1" thickBot="1" x14ac:dyDescent="0.45">
      <c r="A38" s="8">
        <v>2</v>
      </c>
      <c r="B38" s="9" t="s">
        <v>65</v>
      </c>
      <c r="C38" s="9"/>
      <c r="D38" s="61"/>
      <c r="E38" s="83"/>
      <c r="F38" s="64"/>
      <c r="G38" s="64"/>
      <c r="H38" s="42"/>
      <c r="I38" s="62"/>
    </row>
    <row r="39" spans="1:9" s="18" customFormat="1" ht="15" customHeight="1" thickTop="1" x14ac:dyDescent="0.25">
      <c r="A39" s="17">
        <v>2.1</v>
      </c>
      <c r="B39" s="113" t="s">
        <v>105</v>
      </c>
      <c r="C39" s="114"/>
      <c r="D39" s="65" t="s">
        <v>91</v>
      </c>
      <c r="E39" s="84">
        <f>'נב"מ'!E39+'שו"ט'!E39+וולקני!E39+'הגנה''''צ'!E39</f>
        <v>1</v>
      </c>
      <c r="F39" s="66">
        <f>פורמט!F39</f>
        <v>5000</v>
      </c>
      <c r="G39" s="66">
        <f t="shared" ref="G39:G44" si="1">F39*E39</f>
        <v>5000</v>
      </c>
      <c r="H39" s="117" t="s">
        <v>107</v>
      </c>
      <c r="I39" s="118"/>
    </row>
    <row r="40" spans="1:9" s="18" customFormat="1" ht="14.25" customHeight="1" x14ac:dyDescent="0.25">
      <c r="A40" s="17">
        <v>2.2000000000000002</v>
      </c>
      <c r="B40" s="101" t="s">
        <v>106</v>
      </c>
      <c r="C40" s="102"/>
      <c r="D40" s="16" t="s">
        <v>91</v>
      </c>
      <c r="E40" s="84">
        <f>'נב"מ'!E40+'שו"ט'!E40+וולקני!E40+'הגנה''''צ'!E40</f>
        <v>3</v>
      </c>
      <c r="F40" s="66">
        <f>פורמט!F40</f>
        <v>7000</v>
      </c>
      <c r="G40" s="44">
        <f t="shared" si="1"/>
        <v>21000</v>
      </c>
      <c r="H40" s="119"/>
      <c r="I40" s="120"/>
    </row>
    <row r="41" spans="1:9" s="18" customFormat="1" ht="14.25" customHeight="1" x14ac:dyDescent="0.25">
      <c r="A41" s="17">
        <v>2.2999999999999998</v>
      </c>
      <c r="B41" s="101" t="s">
        <v>95</v>
      </c>
      <c r="C41" s="102"/>
      <c r="D41" s="16" t="s">
        <v>91</v>
      </c>
      <c r="E41" s="84">
        <f>'נב"מ'!E41+'שו"ט'!E41+וולקני!E41+'הגנה''''צ'!E41</f>
        <v>2</v>
      </c>
      <c r="F41" s="66">
        <f>פורמט!F41</f>
        <v>9000</v>
      </c>
      <c r="G41" s="44">
        <f t="shared" si="1"/>
        <v>18000</v>
      </c>
      <c r="H41" s="119"/>
      <c r="I41" s="120"/>
    </row>
    <row r="42" spans="1:9" s="18" customFormat="1" ht="14.25" customHeight="1" x14ac:dyDescent="0.25">
      <c r="A42" s="17">
        <v>2.4</v>
      </c>
      <c r="B42" s="101" t="s">
        <v>92</v>
      </c>
      <c r="C42" s="102"/>
      <c r="D42" s="16" t="s">
        <v>91</v>
      </c>
      <c r="E42" s="84">
        <f>'נב"מ'!E42+'שו"ט'!E42+וולקני!E42+'הגנה''''צ'!E42</f>
        <v>2</v>
      </c>
      <c r="F42" s="66">
        <f>פורמט!F42</f>
        <v>15000</v>
      </c>
      <c r="G42" s="44">
        <f t="shared" si="1"/>
        <v>30000</v>
      </c>
      <c r="H42" s="119"/>
      <c r="I42" s="120"/>
    </row>
    <row r="43" spans="1:9" s="18" customFormat="1" ht="14.25" customHeight="1" x14ac:dyDescent="0.25">
      <c r="A43" s="17">
        <v>2.5</v>
      </c>
      <c r="B43" s="101" t="s">
        <v>96</v>
      </c>
      <c r="C43" s="102"/>
      <c r="D43" s="16" t="s">
        <v>91</v>
      </c>
      <c r="E43" s="84">
        <f>'נב"מ'!E43+'שו"ט'!E43+וולקני!E43+'הגנה''''צ'!E43</f>
        <v>2</v>
      </c>
      <c r="F43" s="66">
        <f>פורמט!F43</f>
        <v>23000</v>
      </c>
      <c r="G43" s="44">
        <f t="shared" si="1"/>
        <v>46000</v>
      </c>
      <c r="H43" s="119"/>
      <c r="I43" s="120"/>
    </row>
    <row r="44" spans="1:9" s="18" customFormat="1" x14ac:dyDescent="0.25">
      <c r="A44" s="17">
        <v>2.6</v>
      </c>
      <c r="B44" s="101" t="s">
        <v>94</v>
      </c>
      <c r="C44" s="102"/>
      <c r="D44" s="16" t="s">
        <v>93</v>
      </c>
      <c r="E44" s="80">
        <f>12*E39*10+12*E40*20+12*E41*50+12*E42*80+12*E43*150</f>
        <v>7560</v>
      </c>
      <c r="F44" s="44">
        <v>8</v>
      </c>
      <c r="G44" s="44">
        <f t="shared" si="1"/>
        <v>60480</v>
      </c>
      <c r="H44" s="119"/>
      <c r="I44" s="120"/>
    </row>
    <row r="45" spans="1:9" x14ac:dyDescent="0.25">
      <c r="A45" s="107" t="s">
        <v>7</v>
      </c>
      <c r="B45" s="108"/>
      <c r="C45" s="109"/>
      <c r="D45" s="20"/>
      <c r="E45" s="28"/>
      <c r="F45" s="44"/>
      <c r="G45" s="49">
        <f>SUM(G39:G44)</f>
        <v>180480</v>
      </c>
      <c r="H45" s="121"/>
      <c r="I45" s="122"/>
    </row>
    <row r="46" spans="1:9" x14ac:dyDescent="0.25">
      <c r="A46" s="126" t="s">
        <v>15</v>
      </c>
      <c r="B46" s="127"/>
      <c r="C46" s="128"/>
      <c r="D46" s="20" t="s">
        <v>12</v>
      </c>
      <c r="E46" s="82">
        <v>0</v>
      </c>
      <c r="F46" s="47"/>
      <c r="G46" s="48"/>
      <c r="H46" s="73"/>
      <c r="I46" s="74"/>
    </row>
    <row r="47" spans="1:9" ht="14.4" thickBot="1" x14ac:dyDescent="0.3">
      <c r="A47" s="110" t="s">
        <v>16</v>
      </c>
      <c r="B47" s="111"/>
      <c r="C47" s="112"/>
      <c r="D47" s="21"/>
      <c r="E47" s="81"/>
      <c r="F47" s="45"/>
      <c r="G47" s="46">
        <f>G45*(1-(E46/100))</f>
        <v>180480</v>
      </c>
      <c r="H47" s="129"/>
      <c r="I47" s="130"/>
    </row>
    <row r="48" spans="1:9" s="5" customFormat="1" ht="22.2" thickTop="1" thickBot="1" x14ac:dyDescent="0.45">
      <c r="A48" s="8">
        <v>3</v>
      </c>
      <c r="B48" s="9" t="s">
        <v>98</v>
      </c>
      <c r="C48" s="9"/>
      <c r="D48" s="10"/>
      <c r="E48" s="85"/>
      <c r="F48" s="75"/>
      <c r="G48" s="64"/>
      <c r="H48" s="42"/>
      <c r="I48" s="62"/>
    </row>
    <row r="49" spans="1:11" s="27" customFormat="1" ht="14.4" thickTop="1" x14ac:dyDescent="0.25">
      <c r="A49" s="22" t="s">
        <v>99</v>
      </c>
      <c r="B49" s="23" t="s">
        <v>17</v>
      </c>
      <c r="C49" s="23"/>
      <c r="D49" s="24" t="s">
        <v>9</v>
      </c>
      <c r="E49" s="86" t="s">
        <v>18</v>
      </c>
      <c r="F49" s="25">
        <f>'נב"מ'!F49+'שו"ט'!F49+וולקני!F49+'הגנה''''צ'!F49</f>
        <v>170000</v>
      </c>
      <c r="G49" s="25">
        <f t="shared" ref="G49" si="2">F49*E49</f>
        <v>170000</v>
      </c>
      <c r="H49" s="103"/>
      <c r="I49" s="104"/>
      <c r="J49" s="26"/>
    </row>
    <row r="50" spans="1:11" x14ac:dyDescent="0.25">
      <c r="A50" s="107" t="s">
        <v>8</v>
      </c>
      <c r="B50" s="108"/>
      <c r="C50" s="109"/>
      <c r="D50" s="20"/>
      <c r="E50" s="28"/>
      <c r="F50" s="28"/>
      <c r="G50" s="14">
        <f>SUM(G49)</f>
        <v>170000</v>
      </c>
      <c r="H50" s="105"/>
      <c r="I50" s="106"/>
      <c r="J50" s="13"/>
      <c r="K50" s="29"/>
    </row>
    <row r="51" spans="1:11" ht="15.6" x14ac:dyDescent="0.3">
      <c r="A51" s="123" t="s">
        <v>100</v>
      </c>
      <c r="B51" s="124"/>
      <c r="C51" s="125"/>
      <c r="D51" s="19" t="s">
        <v>12</v>
      </c>
      <c r="E51" s="87">
        <v>0</v>
      </c>
      <c r="F51" s="68"/>
      <c r="G51" s="69"/>
      <c r="H51" s="115"/>
      <c r="I51" s="116"/>
      <c r="J51" s="77"/>
      <c r="K51" s="29"/>
    </row>
    <row r="52" spans="1:11" ht="14.4" thickBot="1" x14ac:dyDescent="0.3">
      <c r="A52" s="110" t="s">
        <v>102</v>
      </c>
      <c r="B52" s="111"/>
      <c r="C52" s="112"/>
      <c r="D52" s="70"/>
      <c r="E52" s="71"/>
      <c r="F52" s="71"/>
      <c r="G52" s="72">
        <f>G50*(1+(E51/100))</f>
        <v>170000</v>
      </c>
      <c r="H52" s="95"/>
      <c r="I52" s="96"/>
      <c r="J52" s="13"/>
      <c r="K52" s="29"/>
    </row>
    <row r="53" spans="1:11" ht="14.4" thickTop="1" x14ac:dyDescent="0.25">
      <c r="A53" s="6"/>
      <c r="B53" s="1" t="s">
        <v>5</v>
      </c>
      <c r="C53" s="1"/>
      <c r="D53" s="1"/>
      <c r="E53" s="88"/>
      <c r="F53" s="50"/>
      <c r="G53" s="50">
        <f>G37+G47+G52</f>
        <v>550480</v>
      </c>
      <c r="H53" s="97"/>
      <c r="I53" s="98"/>
    </row>
    <row r="54" spans="1:11" ht="14.4" thickBot="1" x14ac:dyDescent="0.3">
      <c r="A54" s="7"/>
      <c r="B54" s="2" t="s">
        <v>4</v>
      </c>
      <c r="C54" s="2"/>
      <c r="D54" s="2"/>
      <c r="E54" s="89"/>
      <c r="F54" s="51"/>
      <c r="G54" s="51">
        <f>G53*1.18</f>
        <v>649566.4</v>
      </c>
      <c r="H54" s="99"/>
      <c r="I54" s="100"/>
    </row>
    <row r="55" spans="1:11" ht="15" thickTop="1" x14ac:dyDescent="0.2"/>
    <row r="56" spans="1:11" ht="14.25" x14ac:dyDescent="0.2">
      <c r="A56" s="15"/>
      <c r="D56" s="15"/>
      <c r="E56" s="91"/>
      <c r="F56" s="15"/>
      <c r="G56" s="15"/>
      <c r="H56" s="15"/>
    </row>
    <row r="57" spans="1:11" ht="14.25" x14ac:dyDescent="0.2">
      <c r="A57" s="15"/>
      <c r="D57" s="15"/>
      <c r="E57" s="91"/>
      <c r="F57" s="15"/>
      <c r="G57" s="15"/>
      <c r="H57" s="15"/>
    </row>
    <row r="58" spans="1:11" ht="14.25" x14ac:dyDescent="0.2">
      <c r="A58" s="15"/>
      <c r="D58" s="15"/>
      <c r="E58" s="91"/>
      <c r="F58" s="15"/>
      <c r="G58" s="15"/>
      <c r="H58" s="15"/>
    </row>
    <row r="59" spans="1:11" ht="14.25" x14ac:dyDescent="0.2">
      <c r="A59" s="15"/>
      <c r="D59" s="15"/>
      <c r="E59" s="91"/>
      <c r="F59" s="15"/>
      <c r="G59" s="15"/>
      <c r="H59" s="15"/>
    </row>
    <row r="60" spans="1:11" ht="14.25" x14ac:dyDescent="0.2">
      <c r="A60" s="15"/>
      <c r="D60" s="15"/>
      <c r="E60" s="91"/>
      <c r="F60" s="15"/>
      <c r="G60" s="15"/>
      <c r="H60" s="15"/>
    </row>
    <row r="61" spans="1:11" ht="14.25" x14ac:dyDescent="0.2">
      <c r="A61" s="15"/>
      <c r="D61" s="15"/>
      <c r="E61" s="91"/>
      <c r="F61" s="15"/>
      <c r="G61" s="15"/>
      <c r="H61" s="15"/>
    </row>
    <row r="62" spans="1:11" ht="14.25" x14ac:dyDescent="0.2">
      <c r="A62" s="15"/>
      <c r="D62" s="15"/>
      <c r="E62" s="91"/>
      <c r="F62" s="15"/>
      <c r="G62" s="15"/>
      <c r="H62" s="15"/>
    </row>
    <row r="63" spans="1:11" ht="14.25" x14ac:dyDescent="0.2">
      <c r="A63" s="15"/>
      <c r="D63" s="15"/>
      <c r="E63" s="91"/>
      <c r="F63" s="15"/>
      <c r="G63" s="15"/>
      <c r="H63" s="15"/>
    </row>
    <row r="64" spans="1:11" ht="14.25" x14ac:dyDescent="0.2">
      <c r="A64" s="15"/>
      <c r="D64" s="15"/>
      <c r="E64" s="91"/>
      <c r="F64" s="15"/>
      <c r="G64" s="15"/>
      <c r="H64" s="15"/>
    </row>
    <row r="65" spans="1:8" x14ac:dyDescent="0.25">
      <c r="A65" s="15"/>
      <c r="D65" s="15"/>
      <c r="E65" s="91"/>
      <c r="F65" s="15"/>
      <c r="G65" s="15"/>
      <c r="H65" s="15"/>
    </row>
    <row r="66" spans="1:8" x14ac:dyDescent="0.25">
      <c r="A66" s="15"/>
      <c r="D66" s="15"/>
      <c r="E66" s="91"/>
      <c r="F66" s="15"/>
      <c r="G66" s="15"/>
      <c r="H66" s="15"/>
    </row>
    <row r="67" spans="1:8" x14ac:dyDescent="0.25">
      <c r="A67" s="15"/>
      <c r="D67" s="15"/>
      <c r="E67" s="91"/>
      <c r="F67" s="15"/>
      <c r="G67" s="15"/>
      <c r="H67" s="15"/>
    </row>
    <row r="68" spans="1:8" x14ac:dyDescent="0.25">
      <c r="A68" s="15"/>
      <c r="D68" s="15"/>
      <c r="E68" s="91"/>
      <c r="F68" s="15"/>
      <c r="G68" s="15"/>
      <c r="H68" s="15"/>
    </row>
    <row r="69" spans="1:8" x14ac:dyDescent="0.25">
      <c r="A69" s="15"/>
      <c r="D69" s="15"/>
      <c r="E69" s="91"/>
      <c r="F69" s="15"/>
      <c r="G69" s="15"/>
      <c r="H69" s="15"/>
    </row>
    <row r="70" spans="1:8" x14ac:dyDescent="0.25">
      <c r="A70" s="15"/>
      <c r="D70" s="15"/>
      <c r="E70" s="91"/>
      <c r="F70" s="15"/>
      <c r="G70" s="15"/>
      <c r="H70" s="15"/>
    </row>
    <row r="71" spans="1:8" x14ac:dyDescent="0.25">
      <c r="A71" s="15"/>
      <c r="D71" s="15"/>
      <c r="E71" s="91"/>
      <c r="F71" s="15"/>
      <c r="G71" s="15"/>
      <c r="H71" s="15"/>
    </row>
    <row r="72" spans="1:8" x14ac:dyDescent="0.25">
      <c r="A72" s="15"/>
      <c r="D72" s="15"/>
      <c r="E72" s="91"/>
      <c r="F72" s="15"/>
      <c r="G72" s="15"/>
      <c r="H72" s="15"/>
    </row>
    <row r="73" spans="1:8" x14ac:dyDescent="0.25">
      <c r="A73" s="15"/>
      <c r="D73" s="15"/>
      <c r="E73" s="91"/>
      <c r="F73" s="15"/>
      <c r="G73" s="15"/>
      <c r="H73" s="15"/>
    </row>
    <row r="74" spans="1:8" x14ac:dyDescent="0.25">
      <c r="A74" s="15"/>
      <c r="D74" s="15"/>
      <c r="E74" s="91"/>
      <c r="F74" s="15"/>
      <c r="G74" s="15"/>
      <c r="H74" s="15"/>
    </row>
    <row r="75" spans="1:8" x14ac:dyDescent="0.25">
      <c r="A75" s="15"/>
      <c r="D75" s="15"/>
      <c r="E75" s="91"/>
      <c r="F75" s="15"/>
      <c r="G75" s="15"/>
      <c r="H75" s="15"/>
    </row>
    <row r="76" spans="1:8" x14ac:dyDescent="0.25">
      <c r="A76" s="15"/>
      <c r="D76" s="15"/>
      <c r="E76" s="91"/>
      <c r="F76" s="15"/>
      <c r="G76" s="15"/>
      <c r="H76" s="15"/>
    </row>
    <row r="77" spans="1:8" x14ac:dyDescent="0.25">
      <c r="A77" s="15"/>
      <c r="D77" s="15"/>
      <c r="E77" s="91"/>
      <c r="F77" s="15"/>
      <c r="G77" s="15"/>
      <c r="H77" s="15"/>
    </row>
    <row r="78" spans="1:8" x14ac:dyDescent="0.25">
      <c r="A78" s="15"/>
      <c r="D78" s="15"/>
      <c r="E78" s="91"/>
      <c r="F78" s="15"/>
      <c r="G78" s="15"/>
      <c r="H78" s="15"/>
    </row>
    <row r="79" spans="1:8" x14ac:dyDescent="0.25">
      <c r="A79" s="15"/>
      <c r="D79" s="15"/>
      <c r="E79" s="91"/>
      <c r="F79" s="15"/>
      <c r="G79" s="15"/>
      <c r="H79" s="15"/>
    </row>
    <row r="80" spans="1:8" x14ac:dyDescent="0.25">
      <c r="A80" s="15"/>
      <c r="D80" s="15"/>
      <c r="E80" s="91"/>
      <c r="F80" s="15"/>
      <c r="G80" s="15"/>
      <c r="H80" s="15"/>
    </row>
    <row r="81" spans="1:8" x14ac:dyDescent="0.25">
      <c r="A81" s="15"/>
      <c r="D81" s="15"/>
      <c r="E81" s="91"/>
      <c r="F81" s="15"/>
      <c r="G81" s="15"/>
      <c r="H81" s="15"/>
    </row>
    <row r="82" spans="1:8" x14ac:dyDescent="0.25">
      <c r="A82" s="15"/>
      <c r="D82" s="15"/>
      <c r="E82" s="91"/>
      <c r="F82" s="15"/>
      <c r="G82" s="15"/>
      <c r="H82" s="15"/>
    </row>
    <row r="83" spans="1:8" x14ac:dyDescent="0.25">
      <c r="A83" s="15"/>
      <c r="D83" s="15"/>
      <c r="E83" s="91"/>
      <c r="F83" s="15"/>
      <c r="G83" s="15"/>
      <c r="H83" s="15"/>
    </row>
    <row r="84" spans="1:8" x14ac:dyDescent="0.25">
      <c r="A84" s="15"/>
      <c r="D84" s="15"/>
      <c r="E84" s="91"/>
      <c r="F84" s="15"/>
      <c r="G84" s="15"/>
      <c r="H84" s="15"/>
    </row>
    <row r="85" spans="1:8" x14ac:dyDescent="0.25">
      <c r="A85" s="15"/>
      <c r="D85" s="15"/>
      <c r="E85" s="91"/>
      <c r="F85" s="15"/>
      <c r="G85" s="15"/>
      <c r="H85" s="15"/>
    </row>
    <row r="86" spans="1:8" x14ac:dyDescent="0.25">
      <c r="A86" s="15"/>
      <c r="D86" s="15"/>
      <c r="E86" s="91"/>
      <c r="F86" s="15"/>
      <c r="G86" s="15"/>
      <c r="H86" s="15"/>
    </row>
    <row r="87" spans="1:8" x14ac:dyDescent="0.25">
      <c r="A87" s="15"/>
      <c r="D87" s="15"/>
      <c r="E87" s="91"/>
      <c r="F87" s="15"/>
      <c r="G87" s="15"/>
      <c r="H87" s="15"/>
    </row>
    <row r="88" spans="1:8" x14ac:dyDescent="0.25">
      <c r="A88" s="15"/>
      <c r="D88" s="15"/>
      <c r="E88" s="91"/>
      <c r="F88" s="15"/>
      <c r="G88" s="15"/>
      <c r="H88" s="15"/>
    </row>
    <row r="89" spans="1:8" x14ac:dyDescent="0.25">
      <c r="A89" s="15"/>
      <c r="D89" s="15"/>
      <c r="E89" s="91"/>
      <c r="F89" s="15"/>
      <c r="G89" s="15"/>
      <c r="H89" s="15"/>
    </row>
    <row r="90" spans="1:8" x14ac:dyDescent="0.25">
      <c r="A90" s="15"/>
      <c r="D90" s="15"/>
      <c r="E90" s="91"/>
      <c r="F90" s="15"/>
      <c r="G90" s="15"/>
      <c r="H90" s="15"/>
    </row>
    <row r="91" spans="1:8" x14ac:dyDescent="0.25">
      <c r="A91" s="15"/>
      <c r="D91" s="15"/>
      <c r="E91" s="91"/>
      <c r="F91" s="15"/>
      <c r="G91" s="15"/>
      <c r="H91" s="15"/>
    </row>
    <row r="92" spans="1:8" x14ac:dyDescent="0.25">
      <c r="A92" s="15"/>
      <c r="D92" s="15"/>
      <c r="E92" s="91"/>
      <c r="F92" s="15"/>
      <c r="G92" s="15"/>
      <c r="H92" s="15"/>
    </row>
    <row r="93" spans="1:8" ht="15.75" customHeight="1" x14ac:dyDescent="0.25">
      <c r="A93" s="15"/>
      <c r="D93" s="15"/>
      <c r="E93" s="91"/>
      <c r="F93" s="15"/>
      <c r="G93" s="15"/>
      <c r="H93" s="15"/>
    </row>
    <row r="94" spans="1:8" x14ac:dyDescent="0.25">
      <c r="A94" s="15"/>
      <c r="D94" s="15"/>
      <c r="E94" s="91"/>
      <c r="F94" s="15"/>
      <c r="G94" s="15"/>
      <c r="H94" s="15"/>
    </row>
    <row r="95" spans="1:8" x14ac:dyDescent="0.25">
      <c r="A95" s="15"/>
      <c r="D95" s="15"/>
      <c r="E95" s="91"/>
      <c r="F95" s="15"/>
      <c r="G95" s="15"/>
      <c r="H95" s="15"/>
    </row>
    <row r="96" spans="1:8" x14ac:dyDescent="0.25">
      <c r="A96" s="15"/>
      <c r="D96" s="15"/>
      <c r="E96" s="91"/>
      <c r="F96" s="15"/>
      <c r="G96" s="15"/>
      <c r="H96" s="15"/>
    </row>
    <row r="97" spans="1:8" x14ac:dyDescent="0.25">
      <c r="A97" s="15"/>
      <c r="D97" s="15"/>
      <c r="E97" s="91"/>
      <c r="F97" s="15"/>
      <c r="G97" s="15"/>
      <c r="H97" s="15"/>
    </row>
    <row r="98" spans="1:8" x14ac:dyDescent="0.25">
      <c r="A98" s="15"/>
      <c r="D98" s="15"/>
      <c r="E98" s="91"/>
      <c r="F98" s="15"/>
      <c r="G98" s="15"/>
      <c r="H98" s="15"/>
    </row>
    <row r="99" spans="1:8" x14ac:dyDescent="0.25">
      <c r="A99" s="15"/>
      <c r="D99" s="15"/>
      <c r="E99" s="91"/>
      <c r="F99" s="15"/>
      <c r="G99" s="15"/>
      <c r="H99" s="15"/>
    </row>
    <row r="100" spans="1:8" x14ac:dyDescent="0.25">
      <c r="A100" s="15"/>
      <c r="D100" s="15"/>
      <c r="E100" s="91"/>
      <c r="F100" s="15"/>
      <c r="G100" s="15"/>
      <c r="H100" s="15"/>
    </row>
    <row r="101" spans="1:8" x14ac:dyDescent="0.25">
      <c r="A101" s="15"/>
      <c r="D101" s="15"/>
      <c r="E101" s="91"/>
      <c r="F101" s="15"/>
      <c r="G101" s="15"/>
      <c r="H101" s="15"/>
    </row>
  </sheetData>
  <protectedRanges>
    <protectedRange sqref="D91 D51 D65 D82" name="טווח1"/>
  </protectedRanges>
  <mergeCells count="29">
    <mergeCell ref="A36:C36"/>
    <mergeCell ref="H36:I36"/>
    <mergeCell ref="A37:C37"/>
    <mergeCell ref="H37:I37"/>
    <mergeCell ref="B39:C39"/>
    <mergeCell ref="H39:I45"/>
    <mergeCell ref="B40:C40"/>
    <mergeCell ref="B41:C41"/>
    <mergeCell ref="B42:C42"/>
    <mergeCell ref="B43:C43"/>
    <mergeCell ref="B44:C44"/>
    <mergeCell ref="A45:C45"/>
    <mergeCell ref="A1:H1"/>
    <mergeCell ref="B2:C2"/>
    <mergeCell ref="H2:I2"/>
    <mergeCell ref="A35:C35"/>
    <mergeCell ref="H35:I35"/>
    <mergeCell ref="A46:C46"/>
    <mergeCell ref="A47:C47"/>
    <mergeCell ref="H47:I47"/>
    <mergeCell ref="A52:C52"/>
    <mergeCell ref="H52:I52"/>
    <mergeCell ref="H53:I53"/>
    <mergeCell ref="H54:I54"/>
    <mergeCell ref="H49:I49"/>
    <mergeCell ref="A50:C50"/>
    <mergeCell ref="H50:I50"/>
    <mergeCell ref="A51:C51"/>
    <mergeCell ref="H51:I51"/>
  </mergeCells>
  <pageMargins left="0.15748031496062992" right="0.37" top="0.23622047244094491" bottom="0.23622047244094491" header="0.15748031496062992" footer="0.15748031496062992"/>
  <pageSetup paperSize="9" scale="76" orientation="portrait" r:id="rId1"/>
  <ignoredErrors>
    <ignoredError sqref="E49"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8</vt:i4>
      </vt:variant>
    </vt:vector>
  </HeadingPairs>
  <TitlesOfParts>
    <vt:vector size="14" baseType="lpstr">
      <vt:lpstr>פורמט</vt:lpstr>
      <vt:lpstr>נב"מ</vt:lpstr>
      <vt:lpstr>הגנה''צ</vt:lpstr>
      <vt:lpstr>שו"ט</vt:lpstr>
      <vt:lpstr>וולקני</vt:lpstr>
      <vt:lpstr>סה"כ</vt:lpstr>
      <vt:lpstr>'הגנה''''צ'!WPrint_Area_W</vt:lpstr>
      <vt:lpstr>וולקני!WPrint_Area_W</vt:lpstr>
      <vt:lpstr>'נב"מ'!WPrint_Area_W</vt:lpstr>
      <vt:lpstr>'סה"כ'!WPrint_Area_W</vt:lpstr>
      <vt:lpstr>פורמט!WPrint_Area_W</vt:lpstr>
      <vt:lpstr>'שו"ט'!WPrint_Area_W</vt:lpstr>
      <vt:lpstr>'סה"כ'!WPrint_TitlesW</vt:lpstr>
      <vt:lpstr>פורמט!WPrint_TitlesW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אורלי גבאי[Orly Gabay]</cp:lastModifiedBy>
  <cp:lastPrinted>2014-11-23T07:47:59Z</cp:lastPrinted>
  <dcterms:created xsi:type="dcterms:W3CDTF">2011-08-09T09:09:39Z</dcterms:created>
  <dcterms:modified xsi:type="dcterms:W3CDTF">2015-09-16T08:11:59Z</dcterms:modified>
</cp:coreProperties>
</file>